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500" activeTab="0"/>
  </bookViews>
  <sheets>
    <sheet name="Комбирасчет VELUX OPTIMA" sheetId="1" r:id="rId1"/>
    <sheet name="1х1" sheetId="2" r:id="rId2"/>
    <sheet name="1х2" sheetId="3" r:id="rId3"/>
    <sheet name="1х3" sheetId="4" r:id="rId4"/>
    <sheet name="1х4" sheetId="5" r:id="rId5"/>
    <sheet name="2х1" sheetId="6" r:id="rId6"/>
    <sheet name="3х1" sheetId="7" r:id="rId7"/>
    <sheet name="4х1" sheetId="8" r:id="rId8"/>
    <sheet name="Общая" sheetId="9" r:id="rId9"/>
  </sheets>
  <definedNames>
    <definedName name="одно">#REF!</definedName>
    <definedName name="ПоГоризонтали">#REF!</definedName>
    <definedName name="РазмерыОптима">'Комбирасчет VELUX OPTIMA'!$AJ$4:$AJ$11</definedName>
    <definedName name="ЦеныОптима">#REF!</definedName>
  </definedNames>
  <calcPr fullCalcOnLoad="1"/>
</workbook>
</file>

<file path=xl/sharedStrings.xml><?xml version="1.0" encoding="utf-8"?>
<sst xmlns="http://schemas.openxmlformats.org/spreadsheetml/2006/main" count="189" uniqueCount="76">
  <si>
    <t>Количество окон по горизонтали:</t>
  </si>
  <si>
    <t>Количество окон по вертикали:</t>
  </si>
  <si>
    <t>Тип кровельного покрытия:</t>
  </si>
  <si>
    <t>плоский</t>
  </si>
  <si>
    <t>профилированный</t>
  </si>
  <si>
    <t>0007</t>
  </si>
  <si>
    <t>. . . 1</t>
  </si>
  <si>
    <t>. . . 3</t>
  </si>
  <si>
    <t>. . . 2</t>
  </si>
  <si>
    <t>Примеры расположения:</t>
  </si>
  <si>
    <t>1х1</t>
  </si>
  <si>
    <t>1х2</t>
  </si>
  <si>
    <t>1х3</t>
  </si>
  <si>
    <t>1х4</t>
  </si>
  <si>
    <t>2х1</t>
  </si>
  <si>
    <t>3х1</t>
  </si>
  <si>
    <t>4х1</t>
  </si>
  <si>
    <t>Вернуться…</t>
  </si>
  <si>
    <t>Полезные ссылки:</t>
  </si>
  <si>
    <t>Официальный сайт Velux</t>
  </si>
  <si>
    <t>C02</t>
  </si>
  <si>
    <t>M04</t>
  </si>
  <si>
    <t>M06</t>
  </si>
  <si>
    <t>M08</t>
  </si>
  <si>
    <t>M10</t>
  </si>
  <si>
    <t>P08</t>
  </si>
  <si>
    <t>S06</t>
  </si>
  <si>
    <t>S08</t>
  </si>
  <si>
    <t>F06</t>
  </si>
  <si>
    <t>S10</t>
  </si>
  <si>
    <t>U08</t>
  </si>
  <si>
    <t>C04</t>
  </si>
  <si>
    <t>F04</t>
  </si>
  <si>
    <t>P06</t>
  </si>
  <si>
    <t>P10</t>
  </si>
  <si>
    <t>U10</t>
  </si>
  <si>
    <t>0002</t>
  </si>
  <si>
    <t>***7</t>
  </si>
  <si>
    <t xml:space="preserve">Элементы: </t>
  </si>
  <si>
    <t>оклад для одиночной установки</t>
  </si>
  <si>
    <t>---0:</t>
  </si>
  <si>
    <t>---1:</t>
  </si>
  <si>
    <t>---2:</t>
  </si>
  <si>
    <t>---3:</t>
  </si>
  <si>
    <t>---7:</t>
  </si>
  <si>
    <t>--21:</t>
  </si>
  <si>
    <t>крайний левый</t>
  </si>
  <si>
    <t>центральный</t>
  </si>
  <si>
    <t>крайний правый</t>
  </si>
  <si>
    <t>верхний одиночный</t>
  </si>
  <si>
    <t>элементы 1 и 3 вместе</t>
  </si>
  <si>
    <t>0000</t>
  </si>
  <si>
    <t>Размер*:</t>
  </si>
  <si>
    <t>Количество</t>
  </si>
  <si>
    <t>CR02</t>
  </si>
  <si>
    <t>MR04</t>
  </si>
  <si>
    <t>MR06</t>
  </si>
  <si>
    <t>MR08</t>
  </si>
  <si>
    <t>MR10</t>
  </si>
  <si>
    <t>PR08</t>
  </si>
  <si>
    <t>SR08</t>
  </si>
  <si>
    <t>FR06</t>
  </si>
  <si>
    <t>R</t>
  </si>
  <si>
    <t>Оклад E</t>
  </si>
  <si>
    <t>Комплект окладов E</t>
  </si>
  <si>
    <t>Линейка OPTIMA</t>
  </si>
  <si>
    <t>E</t>
  </si>
  <si>
    <t>0021</t>
  </si>
  <si>
    <t>K</t>
  </si>
  <si>
    <t>EWR</t>
  </si>
  <si>
    <t>ESR</t>
  </si>
  <si>
    <t>EWK</t>
  </si>
  <si>
    <t>ESK</t>
  </si>
  <si>
    <t>Действительны на 15.03.2017</t>
  </si>
  <si>
    <t xml:space="preserve">*Рекомендованные розничные цены в рубля. </t>
  </si>
  <si>
    <t>Цена верна в случае, если все используемые в комбинации окна одного размера, оклады из алюминия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</si>
</sst>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</numFmts>
  <fonts count="68">
    <font>
      <sz val="10"/>
      <name val="Arial Cyr"/>
      <family val="0"/>
    </font>
    <font>
      <b/>
      <sz val="10"/>
      <name val="Arial Cyr"/>
      <family val="2"/>
    </font>
    <font>
      <b/>
      <u val="single"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10"/>
      <name val="VELUXforOffice"/>
      <family val="0"/>
    </font>
    <font>
      <b/>
      <sz val="12"/>
      <name val="VELUXforOffice"/>
      <family val="0"/>
    </font>
    <font>
      <b/>
      <sz val="12"/>
      <color indexed="12"/>
      <name val="VELUXforOffice"/>
      <family val="0"/>
    </font>
    <font>
      <sz val="12"/>
      <name val="VELUXforOffice"/>
      <family val="0"/>
    </font>
    <font>
      <sz val="12"/>
      <color indexed="55"/>
      <name val="VELUXforOffice"/>
      <family val="0"/>
    </font>
    <font>
      <b/>
      <u val="single"/>
      <sz val="12"/>
      <color indexed="12"/>
      <name val="VELUXforOffice"/>
      <family val="0"/>
    </font>
    <font>
      <b/>
      <sz val="16"/>
      <color indexed="10"/>
      <name val="VELUXforOffice"/>
      <family val="0"/>
    </font>
    <font>
      <u val="single"/>
      <sz val="12"/>
      <color indexed="12"/>
      <name val="VELUXforOffice"/>
      <family val="0"/>
    </font>
    <font>
      <b/>
      <u val="single"/>
      <sz val="12"/>
      <name val="VELUXforOffice"/>
      <family val="0"/>
    </font>
    <font>
      <b/>
      <u val="single"/>
      <sz val="12"/>
      <color indexed="10"/>
      <name val="VELUXforOffice"/>
      <family val="0"/>
    </font>
    <font>
      <b/>
      <u val="single"/>
      <sz val="12"/>
      <color indexed="17"/>
      <name val="VELUXforOffice"/>
      <family val="0"/>
    </font>
    <font>
      <b/>
      <sz val="12"/>
      <color indexed="17"/>
      <name val="VELUXforOffice"/>
      <family val="0"/>
    </font>
    <font>
      <sz val="12"/>
      <color indexed="10"/>
      <name val="VELUXforOffice"/>
      <family val="0"/>
    </font>
    <font>
      <b/>
      <sz val="10"/>
      <color indexed="10"/>
      <name val="VELUXforOffi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Cyr"/>
      <family val="2"/>
    </font>
    <font>
      <b/>
      <sz val="12"/>
      <color indexed="57"/>
      <name val="VELUXforOffice"/>
      <family val="0"/>
    </font>
    <font>
      <b/>
      <sz val="12"/>
      <color indexed="18"/>
      <name val="VELUXforOffice"/>
      <family val="0"/>
    </font>
    <font>
      <b/>
      <sz val="12"/>
      <color indexed="62"/>
      <name val="VELUXforOffice"/>
      <family val="0"/>
    </font>
    <font>
      <sz val="12"/>
      <color indexed="62"/>
      <name val="VELUXforOffice"/>
      <family val="0"/>
    </font>
    <font>
      <sz val="8"/>
      <name val="Segoe UI"/>
      <family val="2"/>
    </font>
    <font>
      <b/>
      <sz val="11"/>
      <color indexed="9"/>
      <name val="VELUXforOffice"/>
      <family val="0"/>
    </font>
    <font>
      <sz val="11"/>
      <color indexed="9"/>
      <name val="VELUXforOffi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yr"/>
      <family val="2"/>
    </font>
    <font>
      <b/>
      <sz val="12"/>
      <color theme="6" tint="-0.24997000396251678"/>
      <name val="VELUXforOffice"/>
      <family val="0"/>
    </font>
    <font>
      <b/>
      <sz val="12"/>
      <color theme="3" tint="-0.24997000396251678"/>
      <name val="VELUXforOffice"/>
      <family val="0"/>
    </font>
    <font>
      <b/>
      <sz val="12"/>
      <color rgb="FFFF0000"/>
      <name val="VELUXforOffice"/>
      <family val="0"/>
    </font>
    <font>
      <b/>
      <sz val="12"/>
      <color theme="3" tint="0.39998000860214233"/>
      <name val="VELUXforOffice"/>
      <family val="0"/>
    </font>
    <font>
      <sz val="12"/>
      <color theme="4"/>
      <name val="VELUXforOffi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/>
    </xf>
    <xf numFmtId="0" fontId="62" fillId="0" borderId="0" xfId="0" applyFont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left"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/>
    </xf>
    <xf numFmtId="49" fontId="7" fillId="34" borderId="0" xfId="0" applyNumberFormat="1" applyFont="1" applyFill="1" applyAlignment="1" applyProtection="1">
      <alignment horizontal="right"/>
      <protection hidden="1"/>
    </xf>
    <xf numFmtId="0" fontId="63" fillId="34" borderId="0" xfId="0" applyFont="1" applyFill="1" applyAlignment="1">
      <alignment/>
    </xf>
    <xf numFmtId="0" fontId="63" fillId="34" borderId="0" xfId="0" applyFont="1" applyFill="1" applyAlignment="1">
      <alignment horizontal="right"/>
    </xf>
    <xf numFmtId="0" fontId="63" fillId="34" borderId="0" xfId="0" applyFont="1" applyFill="1" applyAlignment="1">
      <alignment horizontal="left"/>
    </xf>
    <xf numFmtId="49" fontId="63" fillId="34" borderId="0" xfId="0" applyNumberFormat="1" applyFont="1" applyFill="1" applyAlignment="1">
      <alignment/>
    </xf>
    <xf numFmtId="0" fontId="9" fillId="34" borderId="0" xfId="0" applyFont="1" applyFill="1" applyAlignment="1" applyProtection="1">
      <alignment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 applyProtection="1">
      <alignment/>
      <protection hidden="1"/>
    </xf>
    <xf numFmtId="49" fontId="8" fillId="34" borderId="0" xfId="0" applyNumberFormat="1" applyFont="1" applyFill="1" applyAlignment="1" applyProtection="1">
      <alignment horizontal="left"/>
      <protection hidden="1"/>
    </xf>
    <xf numFmtId="49" fontId="8" fillId="34" borderId="0" xfId="0" applyNumberFormat="1" applyFont="1" applyFill="1" applyAlignment="1" applyProtection="1">
      <alignment/>
      <protection hidden="1"/>
    </xf>
    <xf numFmtId="49" fontId="8" fillId="34" borderId="0" xfId="0" applyNumberFormat="1" applyFont="1" applyFill="1" applyAlignment="1" applyProtection="1">
      <alignment horizontal="right"/>
      <protection hidden="1"/>
    </xf>
    <xf numFmtId="49" fontId="11" fillId="34" borderId="0" xfId="54" applyNumberFormat="1" applyFont="1" applyFill="1" applyAlignment="1" applyProtection="1">
      <alignment horizontal="left"/>
      <protection hidden="1"/>
    </xf>
    <xf numFmtId="49" fontId="7" fillId="34" borderId="0" xfId="0" applyNumberFormat="1" applyFont="1" applyFill="1" applyAlignment="1">
      <alignment horizontal="right"/>
    </xf>
    <xf numFmtId="0" fontId="6" fillId="34" borderId="0" xfId="0" applyFont="1" applyFill="1" applyBorder="1" applyAlignment="1">
      <alignment horizontal="right"/>
    </xf>
    <xf numFmtId="49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34" borderId="0" xfId="0" applyNumberFormat="1" applyFont="1" applyFill="1" applyAlignment="1">
      <alignment horizontal="left"/>
    </xf>
    <xf numFmtId="0" fontId="64" fillId="34" borderId="0" xfId="0" applyFont="1" applyFill="1" applyAlignment="1">
      <alignment/>
    </xf>
    <xf numFmtId="0" fontId="64" fillId="34" borderId="0" xfId="0" applyFont="1" applyFill="1" applyAlignment="1">
      <alignment horizontal="right"/>
    </xf>
    <xf numFmtId="0" fontId="64" fillId="34" borderId="0" xfId="0" applyFont="1" applyFill="1" applyAlignment="1">
      <alignment horizontal="left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65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4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35" borderId="16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36" borderId="18" xfId="0" applyFont="1" applyFill="1" applyBorder="1" applyAlignment="1">
      <alignment/>
    </xf>
    <xf numFmtId="0" fontId="16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7" fillId="37" borderId="18" xfId="0" applyFont="1" applyFill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36" borderId="15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37" borderId="14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66" fillId="34" borderId="21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3" fillId="34" borderId="22" xfId="0" applyFont="1" applyFill="1" applyBorder="1" applyAlignment="1">
      <alignment/>
    </xf>
    <xf numFmtId="0" fontId="63" fillId="34" borderId="22" xfId="0" applyFont="1" applyFill="1" applyBorder="1" applyAlignment="1">
      <alignment horizontal="right"/>
    </xf>
    <xf numFmtId="0" fontId="63" fillId="34" borderId="22" xfId="0" applyFont="1" applyFill="1" applyBorder="1" applyAlignment="1">
      <alignment horizontal="left"/>
    </xf>
    <xf numFmtId="49" fontId="63" fillId="34" borderId="22" xfId="0" applyNumberFormat="1" applyFont="1" applyFill="1" applyBorder="1" applyAlignment="1">
      <alignment/>
    </xf>
    <xf numFmtId="185" fontId="67" fillId="34" borderId="23" xfId="42" applyNumberFormat="1" applyFont="1" applyFill="1" applyBorder="1" applyAlignment="1">
      <alignment/>
    </xf>
    <xf numFmtId="0" fontId="66" fillId="34" borderId="24" xfId="0" applyFont="1" applyFill="1" applyBorder="1" applyAlignment="1">
      <alignment/>
    </xf>
    <xf numFmtId="0" fontId="64" fillId="34" borderId="22" xfId="0" applyFont="1" applyFill="1" applyBorder="1" applyAlignment="1">
      <alignment/>
    </xf>
    <xf numFmtId="0" fontId="64" fillId="34" borderId="22" xfId="0" applyFont="1" applyFill="1" applyBorder="1" applyAlignment="1">
      <alignment horizontal="right"/>
    </xf>
    <xf numFmtId="0" fontId="64" fillId="34" borderId="22" xfId="0" applyFont="1" applyFill="1" applyBorder="1" applyAlignment="1">
      <alignment horizontal="left"/>
    </xf>
    <xf numFmtId="0" fontId="66" fillId="34" borderId="25" xfId="0" applyFont="1" applyFill="1" applyBorder="1" applyAlignment="1">
      <alignment/>
    </xf>
    <xf numFmtId="0" fontId="6" fillId="34" borderId="26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185" fontId="6" fillId="34" borderId="27" xfId="42" applyNumberFormat="1" applyFont="1" applyFill="1" applyBorder="1" applyAlignment="1">
      <alignment/>
    </xf>
    <xf numFmtId="0" fontId="12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7" fillId="34" borderId="0" xfId="0" applyFont="1" applyFill="1" applyAlignment="1" applyProtection="1">
      <alignment horizontal="right"/>
      <protection/>
    </xf>
    <xf numFmtId="0" fontId="6" fillId="34" borderId="0" xfId="0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0" fontId="18" fillId="34" borderId="0" xfId="0" applyFont="1" applyFill="1" applyAlignment="1">
      <alignment horizontal="left"/>
    </xf>
    <xf numFmtId="185" fontId="6" fillId="34" borderId="0" xfId="42" applyNumberFormat="1" applyFont="1" applyFill="1" applyBorder="1" applyAlignment="1">
      <alignment/>
    </xf>
    <xf numFmtId="0" fontId="8" fillId="0" borderId="28" xfId="0" applyNumberFormat="1" applyFont="1" applyFill="1" applyBorder="1" applyAlignment="1" applyProtection="1">
      <alignment horizontal="center"/>
      <protection hidden="1" locked="0"/>
    </xf>
    <xf numFmtId="0" fontId="8" fillId="0" borderId="29" xfId="0" applyNumberFormat="1" applyFont="1" applyFill="1" applyBorder="1" applyAlignment="1" applyProtection="1">
      <alignment horizontal="center"/>
      <protection hidden="1" locked="0"/>
    </xf>
    <xf numFmtId="0" fontId="8" fillId="0" borderId="30" xfId="0" applyNumberFormat="1" applyFont="1" applyFill="1" applyBorder="1" applyAlignment="1" applyProtection="1">
      <alignment horizontal="center"/>
      <protection hidden="1" locked="0"/>
    </xf>
    <xf numFmtId="49" fontId="64" fillId="34" borderId="22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 applyProtection="1">
      <alignment horizontal="center"/>
      <protection hidden="1" locked="0"/>
    </xf>
    <xf numFmtId="0" fontId="8" fillId="0" borderId="32" xfId="0" applyNumberFormat="1" applyFont="1" applyFill="1" applyBorder="1" applyAlignment="1" applyProtection="1">
      <alignment horizontal="center"/>
      <protection hidden="1" locked="0"/>
    </xf>
    <xf numFmtId="0" fontId="8" fillId="0" borderId="33" xfId="0" applyNumberFormat="1" applyFont="1" applyFill="1" applyBorder="1" applyAlignment="1" applyProtection="1">
      <alignment horizontal="center"/>
      <protection hidden="1" locked="0"/>
    </xf>
    <xf numFmtId="0" fontId="6" fillId="34" borderId="0" xfId="0" applyFont="1" applyFill="1" applyAlignment="1">
      <alignment horizontal="center"/>
    </xf>
    <xf numFmtId="49" fontId="64" fillId="34" borderId="0" xfId="0" applyNumberFormat="1" applyFont="1" applyFill="1" applyAlignment="1">
      <alignment horizontal="left"/>
    </xf>
    <xf numFmtId="0" fontId="12" fillId="34" borderId="0" xfId="0" applyFont="1" applyFill="1" applyAlignment="1">
      <alignment horizontal="center"/>
    </xf>
    <xf numFmtId="0" fontId="6" fillId="34" borderId="0" xfId="0" applyFont="1" applyFill="1" applyAlignment="1" applyProtection="1">
      <alignment horizontal="center" vertical="center" textRotation="180"/>
      <protection/>
    </xf>
    <xf numFmtId="0" fontId="11" fillId="34" borderId="0" xfId="54" applyFont="1" applyFill="1" applyAlignment="1" applyProtection="1">
      <alignment horizontal="left"/>
      <protection/>
    </xf>
    <xf numFmtId="0" fontId="8" fillId="0" borderId="34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/>
      <protection locked="0"/>
    </xf>
    <xf numFmtId="0" fontId="8" fillId="0" borderId="36" xfId="0" applyFont="1" applyFill="1" applyBorder="1" applyAlignment="1" applyProtection="1">
      <alignment horizontal="center"/>
      <protection locked="0"/>
    </xf>
    <xf numFmtId="0" fontId="8" fillId="0" borderId="31" xfId="0" applyNumberFormat="1" applyFont="1" applyFill="1" applyBorder="1" applyAlignment="1" applyProtection="1">
      <alignment horizontal="center"/>
      <protection locked="0"/>
    </xf>
    <xf numFmtId="0" fontId="8" fillId="0" borderId="32" xfId="0" applyNumberFormat="1" applyFont="1" applyFill="1" applyBorder="1" applyAlignment="1" applyProtection="1">
      <alignment horizontal="center"/>
      <protection locked="0"/>
    </xf>
    <xf numFmtId="0" fontId="8" fillId="0" borderId="33" xfId="0" applyNumberFormat="1" applyFont="1" applyFill="1" applyBorder="1" applyAlignment="1" applyProtection="1">
      <alignment horizontal="center"/>
      <protection locked="0"/>
    </xf>
    <xf numFmtId="0" fontId="13" fillId="0" borderId="0" xfId="54" applyFont="1" applyAlignment="1" applyProtection="1">
      <alignment/>
      <protection/>
    </xf>
    <xf numFmtId="0" fontId="1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ood 2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19</xdr:row>
      <xdr:rowOff>123825</xdr:rowOff>
    </xdr:from>
    <xdr:to>
      <xdr:col>52</xdr:col>
      <xdr:colOff>57150</xdr:colOff>
      <xdr:row>29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05675" y="4086225"/>
          <a:ext cx="2924175" cy="2076450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ВАЖНО!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Расстояние между оконными коробками в стандартных комби-окладах - 100 мм. Такие оклады могут установлены на стропила шириной не более 60 мм.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Возможность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 установки комби-окладов на стропила шириной более 60 мм есть в линии 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PRE&lt;IUM.</a:t>
          </a:r>
        </a:p>
      </xdr:txBody>
    </xdr:sp>
    <xdr:clientData/>
  </xdr:twoCellAnchor>
  <xdr:twoCellAnchor>
    <xdr:from>
      <xdr:col>20</xdr:col>
      <xdr:colOff>57150</xdr:colOff>
      <xdr:row>3</xdr:row>
      <xdr:rowOff>0</xdr:rowOff>
    </xdr:from>
    <xdr:to>
      <xdr:col>52</xdr:col>
      <xdr:colOff>66675</xdr:colOff>
      <xdr:row>10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34250" y="723900"/>
          <a:ext cx="2905125" cy="1628775"/>
        </a:xfrm>
        <a:prstGeom prst="rect">
          <a:avLst/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ВАЖНО!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В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 линии 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VELUX OPTIMA 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доступны комбинации окон только в один ряд - по горизонтали или по вертикали.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Не для всех размеров утверждены цены. Если вы видите 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#N/A </a:t>
          </a:r>
          <a:r>
            <a:rPr lang="en-US" cap="none" sz="1100" b="0" i="0" u="none" baseline="0">
              <a:solidFill>
                <a:srgbClr val="FFFFFF"/>
              </a:solidFill>
              <a:latin typeface="VELUXforOffice"/>
              <a:ea typeface="VELUXforOffice"/>
              <a:cs typeface="VELUXforOffice"/>
            </a:rPr>
            <a:t>в поле цены, обратитесь для расчета в Отдел по работе с клиентами.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elux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6"/>
  <sheetViews>
    <sheetView tabSelected="1" zoomScalePageLayoutView="0" workbookViewId="0" topLeftCell="A1">
      <selection activeCell="L6" sqref="L6:P6"/>
    </sheetView>
  </sheetViews>
  <sheetFormatPr defaultColWidth="3.75390625" defaultRowHeight="12.75"/>
  <cols>
    <col min="1" max="1" width="3.75390625" style="29" customWidth="1"/>
    <col min="2" max="2" width="3.75390625" style="30" customWidth="1"/>
    <col min="3" max="3" width="3.75390625" style="31" customWidth="1"/>
    <col min="4" max="7" width="3.75390625" style="32" customWidth="1"/>
    <col min="8" max="8" width="5.625" style="32" customWidth="1"/>
    <col min="9" max="14" width="3.75390625" style="32" customWidth="1"/>
    <col min="15" max="15" width="1.25" style="32" customWidth="1"/>
    <col min="16" max="16" width="13.625" style="32" customWidth="1"/>
    <col min="17" max="17" width="14.75390625" style="32" bestFit="1" customWidth="1"/>
    <col min="18" max="19" width="3.75390625" style="32" customWidth="1"/>
    <col min="20" max="20" width="4.00390625" style="32" bestFit="1" customWidth="1"/>
    <col min="21" max="21" width="19.25390625" style="147" customWidth="1"/>
    <col min="22" max="26" width="3.75390625" style="148" customWidth="1"/>
    <col min="27" max="41" width="3.75390625" style="148" hidden="1" customWidth="1"/>
    <col min="42" max="42" width="6.875" style="148" hidden="1" customWidth="1"/>
    <col min="43" max="44" width="7.00390625" style="148" hidden="1" customWidth="1"/>
    <col min="45" max="52" width="3.75390625" style="148" hidden="1" customWidth="1"/>
    <col min="53" max="73" width="3.75390625" style="148" customWidth="1"/>
    <col min="74" max="16384" width="3.75390625" style="32" customWidth="1"/>
  </cols>
  <sheetData>
    <row r="1" spans="5:19" ht="20.25">
      <c r="E1" s="162" t="s">
        <v>65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</row>
    <row r="2" spans="1:16" ht="15.75">
      <c r="A2" s="32"/>
      <c r="B2" s="160" t="str">
        <f>IF(AC6=0,"Не введено количество окон!!!",".")</f>
        <v>.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21" thickBot="1">
      <c r="A3" s="160"/>
      <c r="B3" s="160"/>
      <c r="C3" s="160"/>
      <c r="D3" s="160"/>
      <c r="E3" s="34"/>
      <c r="F3" s="34"/>
      <c r="G3" s="34"/>
      <c r="H3" s="34"/>
      <c r="L3" s="145" t="str">
        <f>IF(AND(L4&gt;1,L5&gt;1),"ОШИБКА! ТАКАЯ КОМБИНАЦИЯ НЕВОЗМОЖНА В ЛИНИИ VELUX OPTIMA ",".")</f>
        <v>.</v>
      </c>
      <c r="P3" s="146"/>
    </row>
    <row r="4" spans="11:36" ht="16.5" thickBot="1">
      <c r="K4" s="35" t="s">
        <v>0</v>
      </c>
      <c r="L4" s="165">
        <v>1</v>
      </c>
      <c r="M4" s="166"/>
      <c r="N4" s="166"/>
      <c r="O4" s="166"/>
      <c r="P4" s="167"/>
      <c r="AC4" s="149" t="s">
        <v>3</v>
      </c>
      <c r="AJ4" s="148" t="s">
        <v>54</v>
      </c>
    </row>
    <row r="5" spans="11:36" ht="16.5" thickBot="1">
      <c r="K5" s="35" t="s">
        <v>1</v>
      </c>
      <c r="L5" s="168">
        <v>3</v>
      </c>
      <c r="M5" s="169"/>
      <c r="N5" s="169"/>
      <c r="O5" s="169"/>
      <c r="P5" s="170"/>
      <c r="AC5" s="148" t="s">
        <v>4</v>
      </c>
      <c r="AJ5" s="148" t="s">
        <v>61</v>
      </c>
    </row>
    <row r="6" spans="11:36" ht="16.5" thickBot="1">
      <c r="K6" s="35" t="s">
        <v>2</v>
      </c>
      <c r="L6" s="153" t="s">
        <v>4</v>
      </c>
      <c r="M6" s="154"/>
      <c r="N6" s="154"/>
      <c r="O6" s="154"/>
      <c r="P6" s="155"/>
      <c r="AC6" s="148">
        <f>AD6*AE6</f>
        <v>1</v>
      </c>
      <c r="AD6" s="148">
        <f>IF(L4&gt;0,1,0)</f>
        <v>1</v>
      </c>
      <c r="AE6" s="148">
        <f>IF(L5&gt;0,1,0)</f>
        <v>1</v>
      </c>
      <c r="AJ6" s="148" t="s">
        <v>55</v>
      </c>
    </row>
    <row r="7" spans="11:36" ht="16.5" thickBot="1">
      <c r="K7" s="35" t="s">
        <v>52</v>
      </c>
      <c r="L7" s="157" t="s">
        <v>56</v>
      </c>
      <c r="M7" s="158"/>
      <c r="N7" s="158"/>
      <c r="O7" s="158"/>
      <c r="P7" s="159"/>
      <c r="AJ7" s="148" t="s">
        <v>56</v>
      </c>
    </row>
    <row r="8" spans="4:36" ht="15.75">
      <c r="D8" s="36"/>
      <c r="E8" s="36"/>
      <c r="F8" s="36"/>
      <c r="G8" s="36"/>
      <c r="H8" s="36"/>
      <c r="I8" s="37"/>
      <c r="J8" s="37"/>
      <c r="K8" s="38"/>
      <c r="L8" s="39"/>
      <c r="M8" s="36"/>
      <c r="N8" s="36"/>
      <c r="O8" s="36"/>
      <c r="AJ8" s="148" t="s">
        <v>57</v>
      </c>
    </row>
    <row r="9" spans="4:45" ht="15.75">
      <c r="D9" s="36"/>
      <c r="E9" s="36"/>
      <c r="F9" s="132"/>
      <c r="G9" s="132"/>
      <c r="H9" s="132"/>
      <c r="I9" s="133"/>
      <c r="J9" s="133"/>
      <c r="K9" s="134"/>
      <c r="L9" s="135"/>
      <c r="M9" s="132"/>
      <c r="N9" s="132"/>
      <c r="O9" s="132"/>
      <c r="P9" s="137" t="s">
        <v>53</v>
      </c>
      <c r="Q9" s="141"/>
      <c r="R9" s="142"/>
      <c r="AJ9" s="148" t="s">
        <v>58</v>
      </c>
      <c r="AN9" s="148" t="str">
        <f>IF($L$6=$AC$5,"EWR","ESR")</f>
        <v>EWR</v>
      </c>
      <c r="AP9" s="148" t="str">
        <f>$L$7</f>
        <v>MR06</v>
      </c>
      <c r="AQ9" s="150" t="str">
        <f>$K$10</f>
        <v>0000</v>
      </c>
      <c r="AS9" s="148" t="str">
        <f>CONCATENATE(AN9," ",AP9," ",AQ9)</f>
        <v>EWR MR06 0000</v>
      </c>
    </row>
    <row r="10" spans="4:45" ht="15.75">
      <c r="D10" s="36"/>
      <c r="E10" s="36"/>
      <c r="F10" s="56"/>
      <c r="G10" s="56"/>
      <c r="H10" s="57" t="s">
        <v>63</v>
      </c>
      <c r="I10" s="58" t="str">
        <f>IF(L6=AC5,"W","S")</f>
        <v>W</v>
      </c>
      <c r="J10" s="58" t="s">
        <v>62</v>
      </c>
      <c r="K10" s="161" t="s">
        <v>51</v>
      </c>
      <c r="L10" s="161"/>
      <c r="M10" s="161"/>
      <c r="N10" s="161"/>
      <c r="O10" s="161"/>
      <c r="P10" s="130">
        <f>IF(L4=1,1,0)</f>
        <v>1</v>
      </c>
      <c r="Q10" s="136"/>
      <c r="AC10" s="148">
        <f>IF(L4&gt;2,1,0)</f>
        <v>0</v>
      </c>
      <c r="AJ10" s="148" t="s">
        <v>59</v>
      </c>
      <c r="AN10" s="148" t="str">
        <f>IF($L$6=$AC$5,"EWK","ESK")</f>
        <v>EWK</v>
      </c>
      <c r="AP10" s="148" t="str">
        <f>$L$7</f>
        <v>MR06</v>
      </c>
      <c r="AQ10" s="150" t="str">
        <f>K11</f>
        <v>0021</v>
      </c>
      <c r="AR10" s="148" t="s">
        <v>66</v>
      </c>
      <c r="AS10" s="148" t="str">
        <f>CONCATENATE(AN10," ",AP10," ",AQ10,AR10)</f>
        <v>EWK MR06 0021E</v>
      </c>
    </row>
    <row r="11" spans="4:45" ht="15.75">
      <c r="D11" s="36"/>
      <c r="E11" s="36"/>
      <c r="F11" s="56"/>
      <c r="G11" s="56"/>
      <c r="H11" s="57" t="s">
        <v>64</v>
      </c>
      <c r="I11" s="58" t="str">
        <f>IF(L6=AC5,"W","S")</f>
        <v>W</v>
      </c>
      <c r="J11" s="58" t="s">
        <v>68</v>
      </c>
      <c r="K11" s="161" t="s">
        <v>67</v>
      </c>
      <c r="L11" s="161"/>
      <c r="M11" s="161"/>
      <c r="N11" s="161"/>
      <c r="O11" s="161"/>
      <c r="P11" s="130">
        <f>IF(L4&gt;1,1,0)</f>
        <v>0</v>
      </c>
      <c r="Q11" s="136"/>
      <c r="AC11" s="148">
        <f>IF(L4&gt;1,1,0)</f>
        <v>0</v>
      </c>
      <c r="AD11" s="148">
        <f>IF(L5&gt;1,1,0)</f>
        <v>1</v>
      </c>
      <c r="AJ11" s="148" t="s">
        <v>60</v>
      </c>
      <c r="AN11" s="148" t="str">
        <f>IF($L$6=$AC$5,"EWK","ESK")</f>
        <v>EWK</v>
      </c>
      <c r="AP11" s="148" t="str">
        <f>$L$7</f>
        <v>MR06</v>
      </c>
      <c r="AQ11" s="150" t="str">
        <f>K12</f>
        <v>0002</v>
      </c>
      <c r="AR11" s="148" t="s">
        <v>66</v>
      </c>
      <c r="AS11" s="148" t="str">
        <f>CONCATENATE(AN11," ",AP11," ",AQ11,AR11)</f>
        <v>EWK MR06 0002E</v>
      </c>
    </row>
    <row r="12" spans="4:45" ht="15.75">
      <c r="D12" s="36"/>
      <c r="E12" s="36"/>
      <c r="F12" s="56"/>
      <c r="G12" s="56"/>
      <c r="H12" s="57" t="s">
        <v>63</v>
      </c>
      <c r="I12" s="58" t="str">
        <f>IF(L6=AC5,"W","S")</f>
        <v>W</v>
      </c>
      <c r="J12" s="58" t="s">
        <v>68</v>
      </c>
      <c r="K12" s="161" t="s">
        <v>36</v>
      </c>
      <c r="L12" s="161"/>
      <c r="M12" s="161"/>
      <c r="N12" s="161"/>
      <c r="O12" s="161"/>
      <c r="P12" s="130">
        <f>AC10*(L4-2)</f>
        <v>0</v>
      </c>
      <c r="Q12" s="136"/>
      <c r="AN12" s="148" t="str">
        <f>IF($L$6=$AC$5,"EWK","ESK")</f>
        <v>EWK</v>
      </c>
      <c r="AP12" s="148" t="str">
        <f>$L$7</f>
        <v>MR06</v>
      </c>
      <c r="AQ12" s="150" t="str">
        <f>K13</f>
        <v>0007</v>
      </c>
      <c r="AR12" s="148" t="s">
        <v>66</v>
      </c>
      <c r="AS12" s="148" t="str">
        <f>CONCATENATE(AN12," ",AP12," ",AQ12,AR12)</f>
        <v>EWK MR06 0007E</v>
      </c>
    </row>
    <row r="13" spans="4:18" ht="15.75">
      <c r="D13" s="36"/>
      <c r="E13" s="36"/>
      <c r="F13" s="138"/>
      <c r="G13" s="138"/>
      <c r="H13" s="139" t="s">
        <v>63</v>
      </c>
      <c r="I13" s="140" t="str">
        <f>IF(L6=AC5,"W","S")</f>
        <v>W</v>
      </c>
      <c r="J13" s="140" t="s">
        <v>68</v>
      </c>
      <c r="K13" s="156" t="s">
        <v>5</v>
      </c>
      <c r="L13" s="156"/>
      <c r="M13" s="156"/>
      <c r="N13" s="156"/>
      <c r="O13" s="156"/>
      <c r="P13" s="137">
        <f>AC14*AD14*(L5-1)</f>
        <v>2</v>
      </c>
      <c r="Q13" s="136"/>
      <c r="R13" s="143"/>
    </row>
    <row r="14" spans="9:30" ht="15.75">
      <c r="I14" s="29"/>
      <c r="J14" s="29"/>
      <c r="K14" s="30"/>
      <c r="L14" s="31"/>
      <c r="P14" s="131"/>
      <c r="Q14" s="144"/>
      <c r="AC14" s="148">
        <f>IF(L4=1,1,0)</f>
        <v>1</v>
      </c>
      <c r="AD14" s="148">
        <f>IF(L5=1,0,1)</f>
        <v>1</v>
      </c>
    </row>
    <row r="15" spans="9:17" ht="15.75">
      <c r="I15" s="29"/>
      <c r="J15" s="29"/>
      <c r="K15" s="30"/>
      <c r="L15" s="31"/>
      <c r="P15" s="34"/>
      <c r="Q15" s="152"/>
    </row>
    <row r="16" spans="2:37" ht="15.75">
      <c r="B16" s="151" t="s">
        <v>74</v>
      </c>
      <c r="AJ16" s="148">
        <v>1</v>
      </c>
      <c r="AK16" s="148">
        <v>1</v>
      </c>
    </row>
    <row r="17" spans="2:37" ht="15.75">
      <c r="B17" s="151" t="s">
        <v>73</v>
      </c>
      <c r="C17" s="40"/>
      <c r="D17" s="40"/>
      <c r="E17" s="40"/>
      <c r="F17" s="40"/>
      <c r="G17" s="41"/>
      <c r="H17" s="41"/>
      <c r="N17" s="42"/>
      <c r="O17" s="29"/>
      <c r="P17" s="33"/>
      <c r="AJ17" s="148">
        <v>2</v>
      </c>
      <c r="AK17" s="148">
        <v>2</v>
      </c>
    </row>
    <row r="18" spans="2:37" ht="15.75">
      <c r="B18" s="151" t="s">
        <v>75</v>
      </c>
      <c r="C18" s="40"/>
      <c r="D18" s="40"/>
      <c r="E18" s="40"/>
      <c r="F18" s="40"/>
      <c r="G18" s="41"/>
      <c r="H18" s="41"/>
      <c r="N18" s="42"/>
      <c r="O18" s="29"/>
      <c r="P18" s="33"/>
      <c r="AJ18" s="148">
        <v>3</v>
      </c>
      <c r="AK18" s="148">
        <v>3</v>
      </c>
    </row>
    <row r="19" spans="3:37" ht="15.75">
      <c r="C19" s="40"/>
      <c r="D19" s="40"/>
      <c r="E19" s="40"/>
      <c r="F19" s="40"/>
      <c r="G19" s="41"/>
      <c r="H19" s="41"/>
      <c r="N19" s="42"/>
      <c r="O19" s="29"/>
      <c r="P19" s="33"/>
      <c r="AJ19" s="148">
        <v>4</v>
      </c>
      <c r="AK19" s="148">
        <v>4</v>
      </c>
    </row>
    <row r="20" spans="2:37" ht="15.75">
      <c r="B20" s="43" t="s">
        <v>9</v>
      </c>
      <c r="C20" s="44"/>
      <c r="D20" s="45"/>
      <c r="E20" s="45"/>
      <c r="F20" s="45"/>
      <c r="G20" s="46"/>
      <c r="H20" s="45"/>
      <c r="N20" s="33" t="s">
        <v>38</v>
      </c>
      <c r="P20" s="33"/>
      <c r="AJ20" s="148">
        <v>5</v>
      </c>
      <c r="AK20" s="148">
        <v>5</v>
      </c>
    </row>
    <row r="21" spans="2:37" ht="15.75">
      <c r="B21" s="47" t="s">
        <v>10</v>
      </c>
      <c r="C21" s="44"/>
      <c r="D21" s="47" t="s">
        <v>14</v>
      </c>
      <c r="E21" s="44"/>
      <c r="F21" s="47" t="s">
        <v>15</v>
      </c>
      <c r="G21" s="44"/>
      <c r="H21" s="47" t="s">
        <v>16</v>
      </c>
      <c r="N21" s="48" t="s">
        <v>40</v>
      </c>
      <c r="O21" s="55" t="s">
        <v>39</v>
      </c>
      <c r="P21" s="33"/>
      <c r="AJ21" s="148">
        <v>6</v>
      </c>
      <c r="AK21" s="148">
        <v>6</v>
      </c>
    </row>
    <row r="22" spans="2:37" ht="15.75">
      <c r="B22" s="47" t="s">
        <v>11</v>
      </c>
      <c r="C22" s="44"/>
      <c r="D22" s="47"/>
      <c r="E22" s="44"/>
      <c r="F22" s="47"/>
      <c r="G22" s="44"/>
      <c r="H22" s="47"/>
      <c r="N22" s="48" t="s">
        <v>41</v>
      </c>
      <c r="O22" s="55" t="s">
        <v>46</v>
      </c>
      <c r="P22" s="33"/>
      <c r="AJ22" s="148">
        <v>7</v>
      </c>
      <c r="AK22" s="148">
        <v>7</v>
      </c>
    </row>
    <row r="23" spans="2:37" ht="15.75">
      <c r="B23" s="47" t="s">
        <v>12</v>
      </c>
      <c r="C23" s="44"/>
      <c r="D23" s="47"/>
      <c r="E23" s="44"/>
      <c r="F23" s="47"/>
      <c r="G23" s="44"/>
      <c r="H23" s="47"/>
      <c r="N23" s="48" t="s">
        <v>42</v>
      </c>
      <c r="O23" s="55" t="s">
        <v>47</v>
      </c>
      <c r="P23" s="33"/>
      <c r="S23" s="33"/>
      <c r="U23" s="148"/>
      <c r="AJ23" s="148">
        <v>8</v>
      </c>
      <c r="AK23" s="148">
        <v>8</v>
      </c>
    </row>
    <row r="24" spans="2:22" ht="15.75">
      <c r="B24" s="47" t="s">
        <v>13</v>
      </c>
      <c r="C24" s="44"/>
      <c r="D24" s="47"/>
      <c r="E24" s="44"/>
      <c r="F24" s="47"/>
      <c r="G24" s="44"/>
      <c r="H24" s="47"/>
      <c r="N24" s="48" t="s">
        <v>43</v>
      </c>
      <c r="O24" s="55" t="s">
        <v>48</v>
      </c>
      <c r="P24" s="33"/>
      <c r="S24" s="33"/>
      <c r="U24" s="148"/>
      <c r="V24" s="163"/>
    </row>
    <row r="25" spans="14:22" ht="15.75">
      <c r="N25" s="48" t="s">
        <v>44</v>
      </c>
      <c r="O25" s="55" t="s">
        <v>49</v>
      </c>
      <c r="P25" s="33"/>
      <c r="S25" s="33"/>
      <c r="U25" s="148"/>
      <c r="V25" s="163"/>
    </row>
    <row r="26" spans="14:22" ht="15.75">
      <c r="N26" s="48" t="s">
        <v>45</v>
      </c>
      <c r="O26" s="55" t="s">
        <v>50</v>
      </c>
      <c r="P26" s="33"/>
      <c r="S26" s="33"/>
      <c r="U26" s="148"/>
      <c r="V26" s="163"/>
    </row>
    <row r="27" spans="3:22" ht="15.75">
      <c r="C27" s="32"/>
      <c r="M27" s="31"/>
      <c r="S27" s="33"/>
      <c r="U27" s="148"/>
      <c r="V27" s="163"/>
    </row>
    <row r="28" spans="2:22" ht="15.75">
      <c r="B28" s="42" t="s">
        <v>18</v>
      </c>
      <c r="C28" s="32"/>
      <c r="S28" s="33"/>
      <c r="U28" s="148"/>
      <c r="V28" s="163"/>
    </row>
    <row r="29" spans="1:22" ht="15.75">
      <c r="A29" s="49"/>
      <c r="B29" s="164" t="s">
        <v>19</v>
      </c>
      <c r="C29" s="164"/>
      <c r="D29" s="164"/>
      <c r="E29" s="164"/>
      <c r="F29" s="164"/>
      <c r="G29" s="164"/>
      <c r="H29" s="164"/>
      <c r="I29" s="34"/>
      <c r="J29" s="34"/>
      <c r="K29" s="34"/>
      <c r="L29" s="34"/>
      <c r="S29" s="33"/>
      <c r="U29" s="148"/>
      <c r="V29" s="163"/>
    </row>
    <row r="30" spans="1:12" ht="15.75">
      <c r="A30" s="49"/>
      <c r="I30" s="34"/>
      <c r="J30" s="34"/>
      <c r="K30" s="34"/>
      <c r="L30" s="34"/>
    </row>
    <row r="31" spans="1:12" ht="15.75">
      <c r="A31" s="49"/>
      <c r="B31" s="32"/>
      <c r="C31" s="50"/>
      <c r="D31" s="34"/>
      <c r="E31" s="34"/>
      <c r="F31" s="34"/>
      <c r="G31" s="34"/>
      <c r="I31" s="34"/>
      <c r="J31" s="34"/>
      <c r="K31" s="34"/>
      <c r="L31" s="34"/>
    </row>
    <row r="32" spans="1:12" ht="15.75">
      <c r="A32" s="49"/>
      <c r="B32" s="32"/>
      <c r="C32" s="50"/>
      <c r="D32" s="34"/>
      <c r="E32" s="34"/>
      <c r="F32" s="34"/>
      <c r="G32" s="34"/>
      <c r="I32" s="34"/>
      <c r="J32" s="34"/>
      <c r="K32" s="34"/>
      <c r="L32" s="34"/>
    </row>
    <row r="33" spans="1:12" ht="15.75">
      <c r="A33" s="49"/>
      <c r="B33" s="32"/>
      <c r="C33" s="50"/>
      <c r="D33" s="34"/>
      <c r="E33" s="34"/>
      <c r="F33" s="34"/>
      <c r="G33" s="34"/>
      <c r="I33" s="34"/>
      <c r="J33" s="34"/>
      <c r="K33" s="34"/>
      <c r="L33" s="34"/>
    </row>
    <row r="34" spans="1:12" ht="15.75">
      <c r="A34" s="49"/>
      <c r="B34" s="32"/>
      <c r="C34" s="50"/>
      <c r="D34" s="34"/>
      <c r="E34" s="34"/>
      <c r="F34" s="34"/>
      <c r="G34" s="34"/>
      <c r="I34" s="34"/>
      <c r="J34" s="34"/>
      <c r="K34" s="34"/>
      <c r="L34" s="34"/>
    </row>
    <row r="35" spans="1:12" ht="15.75">
      <c r="A35" s="49"/>
      <c r="B35" s="32"/>
      <c r="C35" s="50"/>
      <c r="D35" s="34"/>
      <c r="E35" s="34"/>
      <c r="F35" s="34"/>
      <c r="G35" s="34"/>
      <c r="I35" s="34"/>
      <c r="J35" s="34"/>
      <c r="K35" s="34"/>
      <c r="L35" s="34"/>
    </row>
    <row r="36" spans="1:12" ht="15.75">
      <c r="A36" s="49"/>
      <c r="B36" s="32"/>
      <c r="C36" s="50"/>
      <c r="D36" s="34"/>
      <c r="E36" s="34"/>
      <c r="F36" s="34"/>
      <c r="G36" s="34"/>
      <c r="I36" s="34"/>
      <c r="J36" s="34"/>
      <c r="K36" s="34"/>
      <c r="L36" s="34"/>
    </row>
    <row r="37" spans="1:12" ht="15.75">
      <c r="A37" s="49"/>
      <c r="B37" s="32"/>
      <c r="C37" s="50"/>
      <c r="D37" s="34"/>
      <c r="E37" s="34"/>
      <c r="F37" s="34"/>
      <c r="G37" s="34"/>
      <c r="I37" s="34"/>
      <c r="J37" s="34"/>
      <c r="K37" s="34"/>
      <c r="L37" s="34"/>
    </row>
    <row r="38" spans="1:12" ht="15.75">
      <c r="A38" s="49"/>
      <c r="B38" s="32"/>
      <c r="C38" s="50"/>
      <c r="D38" s="34"/>
      <c r="E38" s="34"/>
      <c r="F38" s="34"/>
      <c r="G38" s="34"/>
      <c r="I38" s="34"/>
      <c r="J38" s="34"/>
      <c r="K38" s="34"/>
      <c r="L38" s="34"/>
    </row>
    <row r="39" spans="1:12" ht="15.75">
      <c r="A39" s="49"/>
      <c r="B39" s="51"/>
      <c r="C39" s="50"/>
      <c r="D39" s="34"/>
      <c r="E39" s="34"/>
      <c r="F39" s="34"/>
      <c r="G39" s="34"/>
      <c r="H39" s="34"/>
      <c r="I39" s="34"/>
      <c r="J39" s="34"/>
      <c r="K39" s="34"/>
      <c r="L39" s="34"/>
    </row>
    <row r="40" spans="1:12" ht="15.75">
      <c r="A40" s="49"/>
      <c r="B40" s="51"/>
      <c r="C40" s="50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5.75">
      <c r="A41" s="49"/>
      <c r="B41" s="51"/>
      <c r="C41" s="50"/>
      <c r="D41" s="34"/>
      <c r="E41" s="34"/>
      <c r="F41" s="34"/>
      <c r="G41" s="34"/>
      <c r="H41" s="34"/>
      <c r="I41" s="34"/>
      <c r="J41" s="34"/>
      <c r="K41" s="34"/>
      <c r="L41" s="34"/>
    </row>
    <row r="87" spans="1:18" ht="15.75">
      <c r="A87" s="52"/>
      <c r="B87" s="53" t="s">
        <v>20</v>
      </c>
      <c r="C87" s="53" t="s">
        <v>31</v>
      </c>
      <c r="D87" s="54" t="s">
        <v>32</v>
      </c>
      <c r="E87" s="54" t="s">
        <v>28</v>
      </c>
      <c r="F87" s="54" t="s">
        <v>21</v>
      </c>
      <c r="G87" s="54" t="s">
        <v>22</v>
      </c>
      <c r="H87" s="54" t="s">
        <v>23</v>
      </c>
      <c r="I87" s="54" t="s">
        <v>24</v>
      </c>
      <c r="J87" s="54"/>
      <c r="K87" s="54" t="s">
        <v>33</v>
      </c>
      <c r="L87" s="54" t="s">
        <v>25</v>
      </c>
      <c r="M87" s="54" t="s">
        <v>34</v>
      </c>
      <c r="N87" s="54" t="s">
        <v>26</v>
      </c>
      <c r="O87" s="54" t="s">
        <v>27</v>
      </c>
      <c r="P87" s="52" t="s">
        <v>29</v>
      </c>
      <c r="Q87" s="52" t="s">
        <v>30</v>
      </c>
      <c r="R87" s="52" t="s">
        <v>35</v>
      </c>
    </row>
    <row r="88" spans="1:18" ht="15.75">
      <c r="A88" s="52" t="e">
        <f>IF('Комбирасчет VELUX OPTIMA'!$O$20=$B$87,B88,C98)</f>
        <v>#REF!</v>
      </c>
      <c r="B88" s="54">
        <v>1</v>
      </c>
      <c r="C88" s="54">
        <v>1</v>
      </c>
      <c r="D88" s="54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/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</row>
    <row r="89" spans="1:18" ht="15.75">
      <c r="A89" s="52" t="e">
        <f>IF('Комбирасчет VELUX OPTIMA'!$O$20=$B$87,B89,C99)</f>
        <v>#REF!</v>
      </c>
      <c r="B89" s="54">
        <v>1</v>
      </c>
      <c r="C89" s="54"/>
      <c r="D89" s="54"/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/>
      <c r="K89" s="52"/>
      <c r="L89" s="52">
        <v>1</v>
      </c>
      <c r="M89" s="52"/>
      <c r="N89" s="52">
        <v>1</v>
      </c>
      <c r="O89" s="52">
        <v>1</v>
      </c>
      <c r="P89" s="52"/>
      <c r="Q89" s="52"/>
      <c r="R89" s="52"/>
    </row>
    <row r="90" spans="1:18" ht="15.75" hidden="1">
      <c r="A90" s="52" t="e">
        <f>IF('Комбирасчет VELUX OPTIMA'!$O$20=$B$87,B90,C100)</f>
        <v>#REF!</v>
      </c>
      <c r="B90" s="54">
        <v>1</v>
      </c>
      <c r="C90" s="54"/>
      <c r="D90" s="54"/>
      <c r="E90" s="52">
        <v>1</v>
      </c>
      <c r="F90" s="52">
        <v>1</v>
      </c>
      <c r="G90" s="52">
        <v>1</v>
      </c>
      <c r="H90" s="52">
        <v>1</v>
      </c>
      <c r="I90" s="52"/>
      <c r="J90" s="52"/>
      <c r="K90" s="52"/>
      <c r="L90" s="52">
        <v>1</v>
      </c>
      <c r="M90" s="52"/>
      <c r="N90" s="52">
        <v>1</v>
      </c>
      <c r="O90" s="52">
        <v>1</v>
      </c>
      <c r="P90" s="52"/>
      <c r="Q90" s="52"/>
      <c r="R90" s="52"/>
    </row>
    <row r="91" spans="1:18" ht="15.75" hidden="1">
      <c r="A91" s="52" t="e">
        <f>IF('Комбирасчет VELUX OPTIMA'!$O$20=$B$87,B91,C101)</f>
        <v>#REF!</v>
      </c>
      <c r="B91" s="54">
        <v>1</v>
      </c>
      <c r="C91" s="54"/>
      <c r="D91" s="54"/>
      <c r="E91" s="52">
        <v>1</v>
      </c>
      <c r="F91" s="52">
        <v>1</v>
      </c>
      <c r="G91" s="52">
        <v>1</v>
      </c>
      <c r="H91" s="52">
        <v>1</v>
      </c>
      <c r="I91" s="52">
        <v>1</v>
      </c>
      <c r="J91" s="52"/>
      <c r="K91" s="52"/>
      <c r="L91" s="52">
        <v>1</v>
      </c>
      <c r="M91" s="52"/>
      <c r="N91" s="52">
        <v>1</v>
      </c>
      <c r="O91" s="52">
        <v>1</v>
      </c>
      <c r="P91" s="52"/>
      <c r="Q91" s="52"/>
      <c r="R91" s="52"/>
    </row>
    <row r="92" spans="1:18" ht="15.75" hidden="1">
      <c r="A92" s="52" t="e">
        <f>IF('Комбирасчет VELUX OPTIMA'!$O$20=$B$87,B92,C102)</f>
        <v>#REF!</v>
      </c>
      <c r="B92" s="54"/>
      <c r="C92" s="54"/>
      <c r="D92" s="54"/>
      <c r="E92" s="52"/>
      <c r="F92" s="52"/>
      <c r="G92" s="52">
        <v>1</v>
      </c>
      <c r="H92" s="52">
        <v>1</v>
      </c>
      <c r="I92" s="52">
        <v>1</v>
      </c>
      <c r="J92" s="52"/>
      <c r="K92" s="52">
        <v>1</v>
      </c>
      <c r="L92" s="52">
        <v>1</v>
      </c>
      <c r="M92" s="52">
        <v>1</v>
      </c>
      <c r="N92" s="52">
        <v>1</v>
      </c>
      <c r="O92" s="52">
        <v>1</v>
      </c>
      <c r="P92" s="52">
        <v>1</v>
      </c>
      <c r="Q92" s="52">
        <v>1</v>
      </c>
      <c r="R92" s="52"/>
    </row>
    <row r="93" spans="1:18" ht="15.75" hidden="1">
      <c r="A93" s="52" t="e">
        <f>IF('Комбирасчет VELUX OPTIMA'!$O$20=$B$87,B93,C103)</f>
        <v>#REF!</v>
      </c>
      <c r="B93" s="54"/>
      <c r="C93" s="54"/>
      <c r="D93" s="54"/>
      <c r="E93" s="52">
        <v>1</v>
      </c>
      <c r="F93" s="52">
        <v>1</v>
      </c>
      <c r="G93" s="52">
        <v>1</v>
      </c>
      <c r="H93" s="52">
        <v>1</v>
      </c>
      <c r="I93" s="52"/>
      <c r="J93" s="52"/>
      <c r="K93" s="52"/>
      <c r="L93" s="52">
        <v>1</v>
      </c>
      <c r="M93" s="52"/>
      <c r="N93" s="52"/>
      <c r="O93" s="52">
        <v>1</v>
      </c>
      <c r="P93" s="52"/>
      <c r="Q93" s="52"/>
      <c r="R93" s="52"/>
    </row>
    <row r="94" spans="1:18" ht="15.75" hidden="1">
      <c r="A94" s="52" t="e">
        <f>IF('Комбирасчет VELUX OPTIMA'!$O$20=$B$87,B94,C104)</f>
        <v>#REF!</v>
      </c>
      <c r="B94" s="54"/>
      <c r="C94" s="54"/>
      <c r="D94" s="54"/>
      <c r="E94" s="52"/>
      <c r="F94" s="52"/>
      <c r="G94" s="52"/>
      <c r="H94" s="52">
        <v>1</v>
      </c>
      <c r="I94" s="52"/>
      <c r="J94" s="52"/>
      <c r="K94" s="52"/>
      <c r="L94" s="52"/>
      <c r="M94" s="52"/>
      <c r="N94" s="52"/>
      <c r="O94" s="52">
        <v>1</v>
      </c>
      <c r="P94" s="52"/>
      <c r="Q94" s="52"/>
      <c r="R94" s="52"/>
    </row>
    <row r="95" spans="1:18" ht="15.75" hidden="1">
      <c r="A95" s="52" t="e">
        <f>IF('Комбирасчет VELUX OPTIMA'!$O$20=$B$87,B95,C105)</f>
        <v>#REF!</v>
      </c>
      <c r="B95" s="54"/>
      <c r="C95" s="54"/>
      <c r="D95" s="54"/>
      <c r="E95" s="52">
        <v>1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ht="15.75" hidden="1">
      <c r="A96" s="52" t="e">
        <f>IF('Комбирасчет VELUX OPTIMA'!$O$20=$B$87,B96,C106)</f>
        <v>#REF!</v>
      </c>
      <c r="B96" s="54">
        <v>1</v>
      </c>
      <c r="C96" s="54"/>
      <c r="D96" s="54"/>
      <c r="E96" s="52">
        <v>1</v>
      </c>
      <c r="F96" s="52">
        <v>1</v>
      </c>
      <c r="G96" s="52">
        <v>1</v>
      </c>
      <c r="H96" s="52">
        <v>1</v>
      </c>
      <c r="I96" s="52">
        <v>1</v>
      </c>
      <c r="J96" s="52"/>
      <c r="K96" s="52"/>
      <c r="L96" s="52">
        <v>1</v>
      </c>
      <c r="M96" s="52"/>
      <c r="N96" s="52">
        <v>1</v>
      </c>
      <c r="O96" s="52">
        <v>1</v>
      </c>
      <c r="P96" s="52"/>
      <c r="Q96" s="52"/>
      <c r="R96" s="52"/>
    </row>
    <row r="97" spans="1:18" ht="15.75" hidden="1">
      <c r="A97" s="52"/>
      <c r="B97" s="54"/>
      <c r="C97" s="54"/>
      <c r="D97" s="54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ht="15.75" hidden="1">
      <c r="A98" s="52"/>
      <c r="B98" s="54"/>
      <c r="C98" s="54" t="e">
        <f>IF('Комбирасчет VELUX OPTIMA'!$O$20=$C$87,C88,D98)</f>
        <v>#REF!</v>
      </c>
      <c r="D98" s="54" t="e">
        <f>IF('Комбирасчет VELUX OPTIMA'!$O$20=$D$87,D88,E98)</f>
        <v>#REF!</v>
      </c>
      <c r="E98" s="54" t="e">
        <f>IF('Комбирасчет VELUX OPTIMA'!$O$20=$E$87,E88,F98)</f>
        <v>#REF!</v>
      </c>
      <c r="F98" s="54" t="e">
        <f>IF('Комбирасчет VELUX OPTIMA'!$O$20=$F$87,F88,G98)</f>
        <v>#REF!</v>
      </c>
      <c r="G98" s="54" t="e">
        <f>IF('Комбирасчет VELUX OPTIMA'!$O$20=$G$87,G88,H98)</f>
        <v>#REF!</v>
      </c>
      <c r="H98" s="54" t="e">
        <f>IF('Комбирасчет VELUX OPTIMA'!$O$20=$H$87,H88,I98)</f>
        <v>#REF!</v>
      </c>
      <c r="I98" s="54" t="e">
        <f>IF('Комбирасчет VELUX OPTIMA'!$O$20=$I$87,I88,K98)</f>
        <v>#REF!</v>
      </c>
      <c r="J98" s="54"/>
      <c r="K98" s="54" t="e">
        <f>IF('Комбирасчет VELUX OPTIMA'!$O$20=$K$87,K88,L98)</f>
        <v>#REF!</v>
      </c>
      <c r="L98" s="54" t="e">
        <f>IF('Комбирасчет VELUX OPTIMA'!$O$20=$L$87,L88,M98)</f>
        <v>#REF!</v>
      </c>
      <c r="M98" s="54" t="e">
        <f>IF('Комбирасчет VELUX OPTIMA'!$O$20=$M$87,M88,N98)</f>
        <v>#REF!</v>
      </c>
      <c r="N98" s="54" t="e">
        <f>IF('Комбирасчет VELUX OPTIMA'!$O$20=$N$87,N88,O98)</f>
        <v>#REF!</v>
      </c>
      <c r="O98" s="54" t="e">
        <f>IF('Комбирасчет VELUX OPTIMA'!$O$20=$O$87,O88,P98)</f>
        <v>#REF!</v>
      </c>
      <c r="P98" s="54" t="e">
        <f>IF('Комбирасчет VELUX OPTIMA'!$O$20=$P$87,P88,Q98)</f>
        <v>#REF!</v>
      </c>
      <c r="Q98" s="54" t="e">
        <f>IF('Комбирасчет VELUX OPTIMA'!$O$20=$Q$87,Q88,R98)</f>
        <v>#REF!</v>
      </c>
      <c r="R98" s="54" t="e">
        <f>IF('Комбирасчет VELUX OPTIMA'!$O$20=$R$87,R88,#REF!)</f>
        <v>#REF!</v>
      </c>
    </row>
    <row r="99" spans="1:18" ht="15.75" hidden="1">
      <c r="A99" s="52"/>
      <c r="B99" s="54"/>
      <c r="C99" s="54" t="e">
        <f>IF('Комбирасчет VELUX OPTIMA'!$O$20=C87,C89,D99)</f>
        <v>#REF!</v>
      </c>
      <c r="D99" s="54" t="e">
        <f>IF('Комбирасчет VELUX OPTIMA'!$O$20=D87,D89,E99)</f>
        <v>#REF!</v>
      </c>
      <c r="E99" s="54" t="e">
        <f>IF('Комбирасчет VELUX OPTIMA'!$O$20=E87,E89,F99)</f>
        <v>#REF!</v>
      </c>
      <c r="F99" s="54" t="e">
        <f>IF('Комбирасчет VELUX OPTIMA'!$O$20=F87,F89,G99)</f>
        <v>#REF!</v>
      </c>
      <c r="G99" s="54" t="e">
        <f>IF('Комбирасчет VELUX OPTIMA'!$O$20=G87,G89,H99)</f>
        <v>#REF!</v>
      </c>
      <c r="H99" s="54" t="e">
        <f>IF('Комбирасчет VELUX OPTIMA'!$O$20=H87,H89,I99)</f>
        <v>#REF!</v>
      </c>
      <c r="I99" s="54" t="e">
        <f>IF('Комбирасчет VELUX OPTIMA'!$O$20=I87,I89,K99)</f>
        <v>#REF!</v>
      </c>
      <c r="J99" s="54"/>
      <c r="K99" s="54" t="e">
        <f>IF('Комбирасчет VELUX OPTIMA'!$O$20=K87,K89,L99)</f>
        <v>#REF!</v>
      </c>
      <c r="L99" s="54" t="e">
        <f>IF('Комбирасчет VELUX OPTIMA'!$O$20=L87,L89,M99)</f>
        <v>#REF!</v>
      </c>
      <c r="M99" s="54" t="e">
        <f>IF('Комбирасчет VELUX OPTIMA'!$O$20=M87,M89,N99)</f>
        <v>#REF!</v>
      </c>
      <c r="N99" s="54" t="e">
        <f>IF('Комбирасчет VELUX OPTIMA'!$O$20=N87,N89,O99)</f>
        <v>#REF!</v>
      </c>
      <c r="O99" s="54" t="e">
        <f>IF('Комбирасчет VELUX OPTIMA'!$O$20=O87,O89,P99)</f>
        <v>#REF!</v>
      </c>
      <c r="P99" s="54" t="e">
        <f>IF('Комбирасчет VELUX OPTIMA'!$O$20=P87,P89,Q99)</f>
        <v>#REF!</v>
      </c>
      <c r="Q99" s="54" t="e">
        <f>IF('Комбирасчет VELUX OPTIMA'!$O$20=Q87,Q89,R99)</f>
        <v>#REF!</v>
      </c>
      <c r="R99" s="54" t="e">
        <f>IF('Комбирасчет VELUX OPTIMA'!$O$20=R87,R89,#REF!)</f>
        <v>#REF!</v>
      </c>
    </row>
    <row r="100" spans="1:18" ht="15.75" hidden="1">
      <c r="A100" s="52"/>
      <c r="B100" s="54"/>
      <c r="C100" s="54" t="e">
        <f>IF('Комбирасчет VELUX OPTIMA'!$O$20=C87,C90,D100)</f>
        <v>#REF!</v>
      </c>
      <c r="D100" s="54" t="e">
        <f>IF('Комбирасчет VELUX OPTIMA'!$O$20=D87,D90,E100)</f>
        <v>#REF!</v>
      </c>
      <c r="E100" s="54" t="e">
        <f>IF('Комбирасчет VELUX OPTIMA'!$O$20=E87,E90,F100)</f>
        <v>#REF!</v>
      </c>
      <c r="F100" s="54" t="e">
        <f>IF('Комбирасчет VELUX OPTIMA'!$O$20=F87,F90,G100)</f>
        <v>#REF!</v>
      </c>
      <c r="G100" s="54" t="e">
        <f>IF('Комбирасчет VELUX OPTIMA'!$O$20=G87,G90,H100)</f>
        <v>#REF!</v>
      </c>
      <c r="H100" s="54" t="e">
        <f>IF('Комбирасчет VELUX OPTIMA'!$O$20=H87,H90,I100)</f>
        <v>#REF!</v>
      </c>
      <c r="I100" s="54" t="e">
        <f>IF('Комбирасчет VELUX OPTIMA'!$O$20=I87,I90,K100)</f>
        <v>#REF!</v>
      </c>
      <c r="J100" s="54"/>
      <c r="K100" s="54" t="e">
        <f>IF('Комбирасчет VELUX OPTIMA'!$O$20=K87,K90,L100)</f>
        <v>#REF!</v>
      </c>
      <c r="L100" s="54" t="e">
        <f>IF('Комбирасчет VELUX OPTIMA'!$O$20=L87,L90,M100)</f>
        <v>#REF!</v>
      </c>
      <c r="M100" s="54" t="e">
        <f>IF('Комбирасчет VELUX OPTIMA'!$O$20=M87,M90,N100)</f>
        <v>#REF!</v>
      </c>
      <c r="N100" s="54" t="e">
        <f>IF('Комбирасчет VELUX OPTIMA'!$O$20=N87,N90,O100)</f>
        <v>#REF!</v>
      </c>
      <c r="O100" s="54" t="e">
        <f>IF('Комбирасчет VELUX OPTIMA'!$O$20=O87,O90,P100)</f>
        <v>#REF!</v>
      </c>
      <c r="P100" s="54" t="e">
        <f>IF('Комбирасчет VELUX OPTIMA'!$O$20=P87,P90,Q100)</f>
        <v>#REF!</v>
      </c>
      <c r="Q100" s="54" t="e">
        <f>IF('Комбирасчет VELUX OPTIMA'!$O$20=Q87,Q90,R100)</f>
        <v>#REF!</v>
      </c>
      <c r="R100" s="54" t="e">
        <f>IF('Комбирасчет VELUX OPTIMA'!$O$20=R87,R90,#REF!)</f>
        <v>#REF!</v>
      </c>
    </row>
    <row r="101" spans="1:18" ht="15.75" hidden="1">
      <c r="A101" s="52"/>
      <c r="B101" s="54"/>
      <c r="C101" s="54" t="e">
        <f>IF('Комбирасчет VELUX OPTIMA'!$O$20=C87,C91,D101)</f>
        <v>#REF!</v>
      </c>
      <c r="D101" s="54" t="e">
        <f>IF('Комбирасчет VELUX OPTIMA'!$O$20=D87,D91,E101)</f>
        <v>#REF!</v>
      </c>
      <c r="E101" s="54" t="e">
        <f>IF('Комбирасчет VELUX OPTIMA'!$O$20=E87,E91,F101)</f>
        <v>#REF!</v>
      </c>
      <c r="F101" s="54" t="e">
        <f>IF('Комбирасчет VELUX OPTIMA'!$O$20=F87,F91,G101)</f>
        <v>#REF!</v>
      </c>
      <c r="G101" s="54" t="e">
        <f>IF('Комбирасчет VELUX OPTIMA'!$O$20=G87,G91,H101)</f>
        <v>#REF!</v>
      </c>
      <c r="H101" s="54" t="e">
        <f>IF('Комбирасчет VELUX OPTIMA'!$O$20=H87,H91,I101)</f>
        <v>#REF!</v>
      </c>
      <c r="I101" s="54" t="e">
        <f>IF('Комбирасчет VELUX OPTIMA'!$O$20=I87,I91,K101)</f>
        <v>#REF!</v>
      </c>
      <c r="J101" s="54"/>
      <c r="K101" s="54" t="e">
        <f>IF('Комбирасчет VELUX OPTIMA'!$O$20=K87,K91,L101)</f>
        <v>#REF!</v>
      </c>
      <c r="L101" s="54" t="e">
        <f>IF('Комбирасчет VELUX OPTIMA'!$O$20=L87,L91,M101)</f>
        <v>#REF!</v>
      </c>
      <c r="M101" s="54" t="e">
        <f>IF('Комбирасчет VELUX OPTIMA'!$O$20=M87,M91,N101)</f>
        <v>#REF!</v>
      </c>
      <c r="N101" s="54" t="e">
        <f>IF('Комбирасчет VELUX OPTIMA'!$O$20=N87,N91,O101)</f>
        <v>#REF!</v>
      </c>
      <c r="O101" s="54" t="e">
        <f>IF('Комбирасчет VELUX OPTIMA'!$O$20=O87,O91,P101)</f>
        <v>#REF!</v>
      </c>
      <c r="P101" s="54" t="e">
        <f>IF('Комбирасчет VELUX OPTIMA'!$O$20=P87,P91,Q101)</f>
        <v>#REF!</v>
      </c>
      <c r="Q101" s="54" t="e">
        <f>IF('Комбирасчет VELUX OPTIMA'!$O$20=Q87,Q91,R101)</f>
        <v>#REF!</v>
      </c>
      <c r="R101" s="54" t="e">
        <f>IF('Комбирасчет VELUX OPTIMA'!$O$20=R87,R91,#REF!)</f>
        <v>#REF!</v>
      </c>
    </row>
    <row r="102" spans="1:18" ht="15.75" hidden="1">
      <c r="A102" s="52"/>
      <c r="B102" s="54"/>
      <c r="C102" s="54" t="e">
        <f>IF('Комбирасчет VELUX OPTIMA'!$O$20=C87,C92,D102)</f>
        <v>#REF!</v>
      </c>
      <c r="D102" s="54" t="e">
        <f>IF('Комбирасчет VELUX OPTIMA'!$O$20=D87,D92,E102)</f>
        <v>#REF!</v>
      </c>
      <c r="E102" s="54" t="e">
        <f>IF('Комбирасчет VELUX OPTIMA'!$O$20=E87,E92,F102)</f>
        <v>#REF!</v>
      </c>
      <c r="F102" s="54" t="e">
        <f>IF('Комбирасчет VELUX OPTIMA'!$O$20=F87,F92,G102)</f>
        <v>#REF!</v>
      </c>
      <c r="G102" s="54" t="e">
        <f>IF('Комбирасчет VELUX OPTIMA'!$O$20=G87,G92,H102)</f>
        <v>#REF!</v>
      </c>
      <c r="H102" s="54" t="e">
        <f>IF('Комбирасчет VELUX OPTIMA'!$O$20=H87,H92,I102)</f>
        <v>#REF!</v>
      </c>
      <c r="I102" s="54" t="e">
        <f>IF('Комбирасчет VELUX OPTIMA'!$O$20=I87,I92,K102)</f>
        <v>#REF!</v>
      </c>
      <c r="J102" s="54"/>
      <c r="K102" s="54" t="e">
        <f>IF('Комбирасчет VELUX OPTIMA'!$O$20=K87,K92,L102)</f>
        <v>#REF!</v>
      </c>
      <c r="L102" s="54" t="e">
        <f>IF('Комбирасчет VELUX OPTIMA'!$O$20=L87,L92,M102)</f>
        <v>#REF!</v>
      </c>
      <c r="M102" s="54" t="e">
        <f>IF('Комбирасчет VELUX OPTIMA'!$O$20=M87,M92,N102)</f>
        <v>#REF!</v>
      </c>
      <c r="N102" s="54" t="e">
        <f>IF('Комбирасчет VELUX OPTIMA'!$O$20=N87,N92,O102)</f>
        <v>#REF!</v>
      </c>
      <c r="O102" s="54" t="e">
        <f>IF('Комбирасчет VELUX OPTIMA'!$O$20=O87,O92,P102)</f>
        <v>#REF!</v>
      </c>
      <c r="P102" s="54" t="e">
        <f>IF('Комбирасчет VELUX OPTIMA'!$O$20=P87,P92,Q102)</f>
        <v>#REF!</v>
      </c>
      <c r="Q102" s="54" t="e">
        <f>IF('Комбирасчет VELUX OPTIMA'!$O$20=Q87,Q92,R102)</f>
        <v>#REF!</v>
      </c>
      <c r="R102" s="54" t="e">
        <f>IF('Комбирасчет VELUX OPTIMA'!$O$20=R87,R92,#REF!)</f>
        <v>#REF!</v>
      </c>
    </row>
    <row r="103" spans="1:18" ht="15.75" hidden="1">
      <c r="A103" s="52"/>
      <c r="B103" s="54"/>
      <c r="C103" s="54" t="e">
        <f>IF('Комбирасчет VELUX OPTIMA'!$O$20=C87,C93,D103)</f>
        <v>#REF!</v>
      </c>
      <c r="D103" s="54" t="e">
        <f>IF('Комбирасчет VELUX OPTIMA'!$O$20=D87,D93,E103)</f>
        <v>#REF!</v>
      </c>
      <c r="E103" s="54" t="e">
        <f>IF('Комбирасчет VELUX OPTIMA'!$O$20=E87,E93,F103)</f>
        <v>#REF!</v>
      </c>
      <c r="F103" s="54" t="e">
        <f>IF('Комбирасчет VELUX OPTIMA'!$O$20=F87,F93,G103)</f>
        <v>#REF!</v>
      </c>
      <c r="G103" s="54" t="e">
        <f>IF('Комбирасчет VELUX OPTIMA'!$O$20=G87,G93,H103)</f>
        <v>#REF!</v>
      </c>
      <c r="H103" s="54" t="e">
        <f>IF('Комбирасчет VELUX OPTIMA'!$O$20=H87,H93,I103)</f>
        <v>#REF!</v>
      </c>
      <c r="I103" s="54" t="e">
        <f>IF('Комбирасчет VELUX OPTIMA'!$O$20=I87,I93,K103)</f>
        <v>#REF!</v>
      </c>
      <c r="J103" s="54"/>
      <c r="K103" s="54" t="e">
        <f>IF('Комбирасчет VELUX OPTIMA'!$O$20=K87,K93,L103)</f>
        <v>#REF!</v>
      </c>
      <c r="L103" s="54" t="e">
        <f>IF('Комбирасчет VELUX OPTIMA'!$O$20=L87,L93,M103)</f>
        <v>#REF!</v>
      </c>
      <c r="M103" s="54" t="e">
        <f>IF('Комбирасчет VELUX OPTIMA'!$O$20=M87,M93,N103)</f>
        <v>#REF!</v>
      </c>
      <c r="N103" s="54" t="e">
        <f>IF('Комбирасчет VELUX OPTIMA'!$O$20=N87,N93,O103)</f>
        <v>#REF!</v>
      </c>
      <c r="O103" s="54" t="e">
        <f>IF('Комбирасчет VELUX OPTIMA'!$O$20=O87,O93,P103)</f>
        <v>#REF!</v>
      </c>
      <c r="P103" s="54" t="e">
        <f>IF('Комбирасчет VELUX OPTIMA'!$O$20=P87,P93,Q103)</f>
        <v>#REF!</v>
      </c>
      <c r="Q103" s="54" t="e">
        <f>IF('Комбирасчет VELUX OPTIMA'!$O$20=Q87,Q93,R103)</f>
        <v>#REF!</v>
      </c>
      <c r="R103" s="54" t="e">
        <f>IF('Комбирасчет VELUX OPTIMA'!$O$20=R87,R93,#REF!)</f>
        <v>#REF!</v>
      </c>
    </row>
    <row r="104" spans="1:18" ht="15.75" hidden="1">
      <c r="A104" s="52"/>
      <c r="B104" s="54"/>
      <c r="C104" s="54" t="e">
        <f>IF('Комбирасчет VELUX OPTIMA'!$O$20=C87,C94,D104)</f>
        <v>#REF!</v>
      </c>
      <c r="D104" s="54" t="e">
        <f>IF('Комбирасчет VELUX OPTIMA'!$O$20=D87,D94,E104)</f>
        <v>#REF!</v>
      </c>
      <c r="E104" s="54" t="e">
        <f>IF('Комбирасчет VELUX OPTIMA'!$O$20=E87,E94,F104)</f>
        <v>#REF!</v>
      </c>
      <c r="F104" s="54" t="e">
        <f>IF('Комбирасчет VELUX OPTIMA'!$O$20=F87,F94,G104)</f>
        <v>#REF!</v>
      </c>
      <c r="G104" s="54" t="e">
        <f>IF('Комбирасчет VELUX OPTIMA'!$O$20=G87,G94,H104)</f>
        <v>#REF!</v>
      </c>
      <c r="H104" s="54" t="e">
        <f>IF('Комбирасчет VELUX OPTIMA'!$O$20=H87,H94,I104)</f>
        <v>#REF!</v>
      </c>
      <c r="I104" s="54" t="e">
        <f>IF('Комбирасчет VELUX OPTIMA'!$O$20=I87,I94,K104)</f>
        <v>#REF!</v>
      </c>
      <c r="J104" s="54"/>
      <c r="K104" s="54" t="e">
        <f>IF('Комбирасчет VELUX OPTIMA'!$O$20=K87,K94,L104)</f>
        <v>#REF!</v>
      </c>
      <c r="L104" s="54" t="e">
        <f>IF('Комбирасчет VELUX OPTIMA'!$O$20=L87,L94,M104)</f>
        <v>#REF!</v>
      </c>
      <c r="M104" s="54" t="e">
        <f>IF('Комбирасчет VELUX OPTIMA'!$O$20=M87,M94,N104)</f>
        <v>#REF!</v>
      </c>
      <c r="N104" s="54" t="e">
        <f>IF('Комбирасчет VELUX OPTIMA'!$O$20=N87,N94,O104)</f>
        <v>#REF!</v>
      </c>
      <c r="O104" s="54" t="e">
        <f>IF('Комбирасчет VELUX OPTIMA'!$O$20=O87,O94,P104)</f>
        <v>#REF!</v>
      </c>
      <c r="P104" s="54" t="e">
        <f>IF('Комбирасчет VELUX OPTIMA'!$O$20=P87,P94,Q104)</f>
        <v>#REF!</v>
      </c>
      <c r="Q104" s="54" t="e">
        <f>IF('Комбирасчет VELUX OPTIMA'!$O$20=Q87,Q94,R104)</f>
        <v>#REF!</v>
      </c>
      <c r="R104" s="54" t="e">
        <f>IF('Комбирасчет VELUX OPTIMA'!$O$20=R87,R94,#REF!)</f>
        <v>#REF!</v>
      </c>
    </row>
    <row r="105" spans="1:18" ht="15.75" hidden="1">
      <c r="A105" s="52"/>
      <c r="B105" s="54"/>
      <c r="C105" s="54" t="e">
        <f>IF('Комбирасчет VELUX OPTIMA'!$O$20=C87,C95,D105)</f>
        <v>#REF!</v>
      </c>
      <c r="D105" s="54" t="e">
        <f>IF('Комбирасчет VELUX OPTIMA'!$O$20=D87,D95,E105)</f>
        <v>#REF!</v>
      </c>
      <c r="E105" s="54" t="e">
        <f>IF('Комбирасчет VELUX OPTIMA'!$O$20=E87,E95,F105)</f>
        <v>#REF!</v>
      </c>
      <c r="F105" s="54" t="e">
        <f>IF('Комбирасчет VELUX OPTIMA'!$O$20=F87,F95,G105)</f>
        <v>#REF!</v>
      </c>
      <c r="G105" s="54" t="e">
        <f>IF('Комбирасчет VELUX OPTIMA'!$O$20=G87,G95,H105)</f>
        <v>#REF!</v>
      </c>
      <c r="H105" s="54" t="e">
        <f>IF('Комбирасчет VELUX OPTIMA'!$O$20=H87,H95,I105)</f>
        <v>#REF!</v>
      </c>
      <c r="I105" s="54" t="e">
        <f>IF('Комбирасчет VELUX OPTIMA'!$O$20=I87,I95,K105)</f>
        <v>#REF!</v>
      </c>
      <c r="J105" s="54"/>
      <c r="K105" s="54" t="e">
        <f>IF('Комбирасчет VELUX OPTIMA'!$O$20=K87,K95,L105)</f>
        <v>#REF!</v>
      </c>
      <c r="L105" s="54" t="e">
        <f>IF('Комбирасчет VELUX OPTIMA'!$O$20=L87,L95,M105)</f>
        <v>#REF!</v>
      </c>
      <c r="M105" s="54" t="e">
        <f>IF('Комбирасчет VELUX OPTIMA'!$O$20=M87,M95,N105)</f>
        <v>#REF!</v>
      </c>
      <c r="N105" s="54" t="e">
        <f>IF('Комбирасчет VELUX OPTIMA'!$O$20=N87,N95,O105)</f>
        <v>#REF!</v>
      </c>
      <c r="O105" s="54" t="e">
        <f>IF('Комбирасчет VELUX OPTIMA'!$O$20=O87,O95,P105)</f>
        <v>#REF!</v>
      </c>
      <c r="P105" s="54" t="e">
        <f>IF('Комбирасчет VELUX OPTIMA'!$O$20=P87,P95,Q105)</f>
        <v>#REF!</v>
      </c>
      <c r="Q105" s="54" t="e">
        <f>IF('Комбирасчет VELUX OPTIMA'!$O$20=Q87,Q95,R105)</f>
        <v>#REF!</v>
      </c>
      <c r="R105" s="54" t="e">
        <f>IF('Комбирасчет VELUX OPTIMA'!$O$20=R87,R95,#REF!)</f>
        <v>#REF!</v>
      </c>
    </row>
    <row r="106" spans="1:18" ht="15.75" hidden="1">
      <c r="A106" s="52"/>
      <c r="B106" s="54"/>
      <c r="C106" s="54" t="e">
        <f>IF('Комбирасчет VELUX OPTIMA'!$O$20=C87,C96,D106)</f>
        <v>#REF!</v>
      </c>
      <c r="D106" s="54" t="e">
        <f>IF('Комбирасчет VELUX OPTIMA'!$O$20=D87,D96,E106)</f>
        <v>#REF!</v>
      </c>
      <c r="E106" s="54" t="e">
        <f>IF('Комбирасчет VELUX OPTIMA'!$O$20=E87,E96,F106)</f>
        <v>#REF!</v>
      </c>
      <c r="F106" s="54" t="e">
        <f>IF('Комбирасчет VELUX OPTIMA'!$O$20=F87,F96,G106)</f>
        <v>#REF!</v>
      </c>
      <c r="G106" s="54" t="e">
        <f>IF('Комбирасчет VELUX OPTIMA'!$O$20=G87,G96,H106)</f>
        <v>#REF!</v>
      </c>
      <c r="H106" s="54" t="e">
        <f>IF('Комбирасчет VELUX OPTIMA'!$O$20=H87,H96,I106)</f>
        <v>#REF!</v>
      </c>
      <c r="I106" s="54" t="e">
        <f>IF('Комбирасчет VELUX OPTIMA'!$O$20=I87,I96,K106)</f>
        <v>#REF!</v>
      </c>
      <c r="J106" s="54"/>
      <c r="K106" s="54" t="e">
        <f>IF('Комбирасчет VELUX OPTIMA'!$O$20=K87,K96,L106)</f>
        <v>#REF!</v>
      </c>
      <c r="L106" s="54" t="e">
        <f>IF('Комбирасчет VELUX OPTIMA'!$O$20=L87,L96,M106)</f>
        <v>#REF!</v>
      </c>
      <c r="M106" s="54" t="e">
        <f>IF('Комбирасчет VELUX OPTIMA'!$O$20=M87,M96,N106)</f>
        <v>#REF!</v>
      </c>
      <c r="N106" s="54" t="e">
        <f>IF('Комбирасчет VELUX OPTIMA'!$O$20=N87,N96,O106)</f>
        <v>#REF!</v>
      </c>
      <c r="O106" s="54" t="e">
        <f>IF('Комбирасчет VELUX OPTIMA'!$O$20=O87,O96,P106)</f>
        <v>#REF!</v>
      </c>
      <c r="P106" s="54" t="e">
        <f>IF('Комбирасчет VELUX OPTIMA'!$O$20=P87,P96,Q106)</f>
        <v>#REF!</v>
      </c>
      <c r="Q106" s="54" t="e">
        <f>IF('Комбирасчет VELUX OPTIMA'!$O$20=Q87,Q96,R106)</f>
        <v>#REF!</v>
      </c>
      <c r="R106" s="54" t="e">
        <f>IF('Комбирасчет VELUX OPTIMA'!$O$20=R87,R96,#REF!)</f>
        <v>#REF!</v>
      </c>
    </row>
    <row r="107" ht="15.75" hidden="1"/>
    <row r="108" ht="15.75" hidden="1"/>
    <row r="109" ht="15.75" hidden="1"/>
  </sheetData>
  <sheetProtection password="C3C6" sheet="1"/>
  <mergeCells count="13">
    <mergeCell ref="V24:V29"/>
    <mergeCell ref="B29:H29"/>
    <mergeCell ref="K11:O11"/>
    <mergeCell ref="K12:O12"/>
    <mergeCell ref="A3:D3"/>
    <mergeCell ref="L4:P4"/>
    <mergeCell ref="L5:P5"/>
    <mergeCell ref="L6:P6"/>
    <mergeCell ref="K13:O13"/>
    <mergeCell ref="L7:P7"/>
    <mergeCell ref="B2:P2"/>
    <mergeCell ref="K10:O10"/>
    <mergeCell ref="E1:S1"/>
  </mergeCells>
  <dataValidations count="4">
    <dataValidation type="list" allowBlank="1" showInputMessage="1" showErrorMessage="1" sqref="L6">
      <formula1>$AC$4:$AC$5</formula1>
    </dataValidation>
    <dataValidation type="list" allowBlank="1" showInputMessage="1" showErrorMessage="1" sqref="O88">
      <formula1>$H$4:$X$4</formula1>
    </dataValidation>
    <dataValidation type="list" allowBlank="1" showInputMessage="1" showErrorMessage="1" sqref="O20">
      <formula1>$B$87:$R$87</formula1>
    </dataValidation>
    <dataValidation type="list" allowBlank="1" showInputMessage="1" showErrorMessage="1" sqref="L7:P7">
      <formula1>РазмерыОптима</formula1>
    </dataValidation>
  </dataValidations>
  <hyperlinks>
    <hyperlink ref="B21" location="'1х1'!A1" display="1х1"/>
    <hyperlink ref="B22" location="'1х2'!A1" display="1х2"/>
    <hyperlink ref="B23" location="'1х3'!A1" display="1х3"/>
    <hyperlink ref="B24" location="'1х4'!A1" display="1х4"/>
    <hyperlink ref="D21" location="'2х1'!A1" display="2х1"/>
    <hyperlink ref="F21" location="'3х1'!A1" display="3х1"/>
    <hyperlink ref="H21" location="'4х1'!A1" display="4х1"/>
    <hyperlink ref="B29" r:id="rId1" display="Официальный сайт Velux"/>
  </hyperlinks>
  <printOptions/>
  <pageMargins left="0.75" right="0.75" top="1" bottom="1" header="0.5" footer="0.5"/>
  <pageSetup horizontalDpi="600" verticalDpi="600" orientation="portrait" paperSize="9" r:id="rId3"/>
  <ignoredErrors>
    <ignoredError sqref="L12:O12 K13:O1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C8" sqref="C8:E9"/>
    </sheetView>
  </sheetViews>
  <sheetFormatPr defaultColWidth="2.75390625" defaultRowHeight="12.75"/>
  <cols>
    <col min="1" max="16384" width="2.75390625" style="52" customWidth="1"/>
  </cols>
  <sheetData>
    <row r="1" spans="1:6" ht="15.75">
      <c r="A1" s="59"/>
      <c r="B1" s="59"/>
      <c r="C1" s="59"/>
      <c r="D1" s="59"/>
      <c r="E1" s="59"/>
      <c r="F1" s="59"/>
    </row>
    <row r="2" spans="1:6" ht="15.75">
      <c r="A2" s="59"/>
      <c r="B2" s="171" t="s">
        <v>17</v>
      </c>
      <c r="C2" s="171"/>
      <c r="D2" s="171"/>
      <c r="E2" s="171"/>
      <c r="F2" s="171"/>
    </row>
    <row r="3" ht="16.5" thickBot="1"/>
    <row r="4" spans="2:6" ht="17.25" thickBot="1" thickTop="1">
      <c r="B4" s="60"/>
      <c r="C4" s="61"/>
      <c r="D4" s="61"/>
      <c r="E4" s="61"/>
      <c r="F4" s="62"/>
    </row>
    <row r="5" spans="2:6" ht="9.75" customHeight="1" thickBot="1" thickTop="1">
      <c r="B5" s="63"/>
      <c r="C5" s="64"/>
      <c r="D5" s="65"/>
      <c r="E5" s="66"/>
      <c r="F5" s="63"/>
    </row>
    <row r="6" ht="6.75" customHeight="1" thickBot="1" thickTop="1"/>
    <row r="7" spans="2:6" ht="16.5" thickTop="1">
      <c r="B7" s="67"/>
      <c r="F7" s="67"/>
    </row>
    <row r="8" spans="2:7" ht="15.75">
      <c r="B8" s="68"/>
      <c r="C8" s="172" t="s">
        <v>69</v>
      </c>
      <c r="D8" s="173"/>
      <c r="E8" s="174"/>
      <c r="F8" s="71"/>
      <c r="G8" s="72"/>
    </row>
    <row r="9" spans="2:7" ht="15.75">
      <c r="B9" s="68"/>
      <c r="C9" s="175" t="s">
        <v>70</v>
      </c>
      <c r="D9" s="173"/>
      <c r="E9" s="174"/>
      <c r="F9" s="73"/>
      <c r="G9" s="74"/>
    </row>
    <row r="10" spans="2:7" ht="16.5" thickBot="1">
      <c r="B10" s="63"/>
      <c r="F10" s="63"/>
      <c r="G10" s="75"/>
    </row>
    <row r="11" spans="3:7" ht="6.75" customHeight="1" thickBot="1" thickTop="1">
      <c r="C11" s="69"/>
      <c r="D11" s="69"/>
      <c r="E11" s="69"/>
      <c r="F11" s="69"/>
      <c r="G11" s="74"/>
    </row>
    <row r="12" spans="2:6" ht="9.75" customHeight="1" thickBot="1" thickTop="1">
      <c r="B12" s="67"/>
      <c r="C12" s="76"/>
      <c r="D12" s="77"/>
      <c r="E12" s="78"/>
      <c r="F12" s="67"/>
    </row>
    <row r="13" spans="2:6" ht="17.25" thickBot="1" thickTop="1">
      <c r="B13" s="79"/>
      <c r="C13" s="80"/>
      <c r="D13" s="80"/>
      <c r="E13" s="80"/>
      <c r="F13" s="81"/>
    </row>
    <row r="14" ht="16.5" thickTop="1"/>
    <row r="15" ht="15.75">
      <c r="B15" s="82"/>
    </row>
  </sheetData>
  <sheetProtection/>
  <mergeCells count="3">
    <mergeCell ref="B2:F2"/>
    <mergeCell ref="C8:E8"/>
    <mergeCell ref="C9:E9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4"/>
  <sheetViews>
    <sheetView showGridLines="0" zoomScalePageLayoutView="0" workbookViewId="0" topLeftCell="A4">
      <selection activeCell="C8" sqref="C8:E9"/>
    </sheetView>
  </sheetViews>
  <sheetFormatPr defaultColWidth="2.75390625" defaultRowHeight="12.75"/>
  <cols>
    <col min="1" max="16384" width="2.75390625" style="52" customWidth="1"/>
  </cols>
  <sheetData>
    <row r="2" spans="2:6" ht="15.75">
      <c r="B2" s="171" t="s">
        <v>17</v>
      </c>
      <c r="C2" s="171"/>
      <c r="D2" s="171"/>
      <c r="E2" s="171"/>
      <c r="F2" s="171"/>
    </row>
    <row r="3" ht="16.5" thickBot="1"/>
    <row r="4" spans="2:6" ht="17.25" thickBot="1" thickTop="1">
      <c r="B4" s="60"/>
      <c r="C4" s="61"/>
      <c r="D4" s="61"/>
      <c r="E4" s="61"/>
      <c r="F4" s="62"/>
    </row>
    <row r="5" spans="2:6" ht="9.75" customHeight="1" thickBot="1" thickTop="1">
      <c r="B5" s="63"/>
      <c r="C5" s="64"/>
      <c r="D5" s="65"/>
      <c r="E5" s="66"/>
      <c r="F5" s="63"/>
    </row>
    <row r="6" ht="6.75" customHeight="1" thickBot="1" thickTop="1"/>
    <row r="7" spans="2:6" ht="16.5" thickTop="1">
      <c r="B7" s="83"/>
      <c r="F7" s="83"/>
    </row>
    <row r="8" spans="2:6" ht="15.75">
      <c r="B8" s="84"/>
      <c r="C8" s="172" t="s">
        <v>71</v>
      </c>
      <c r="D8" s="176"/>
      <c r="E8" s="177"/>
      <c r="F8" s="85"/>
    </row>
    <row r="9" spans="2:6" ht="15.75">
      <c r="B9" s="84"/>
      <c r="C9" s="175" t="s">
        <v>72</v>
      </c>
      <c r="D9" s="176"/>
      <c r="E9" s="177"/>
      <c r="F9" s="86"/>
    </row>
    <row r="10" spans="2:6" ht="16.5" thickBot="1">
      <c r="B10" s="87"/>
      <c r="C10" s="178" t="s">
        <v>37</v>
      </c>
      <c r="D10" s="179"/>
      <c r="E10" s="180"/>
      <c r="F10" s="87"/>
    </row>
    <row r="11" spans="3:6" ht="6.75" customHeight="1" thickBot="1" thickTop="1">
      <c r="C11" s="69"/>
      <c r="D11" s="69"/>
      <c r="E11" s="69"/>
      <c r="F11" s="69"/>
    </row>
    <row r="12" spans="2:6" ht="9.75" customHeight="1" thickBot="1" thickTop="1">
      <c r="B12" s="83"/>
      <c r="C12" s="76"/>
      <c r="D12" s="77"/>
      <c r="E12" s="78"/>
      <c r="F12" s="83"/>
    </row>
    <row r="13" spans="2:6" ht="17.25" thickBot="1" thickTop="1">
      <c r="B13" s="88"/>
      <c r="C13" s="89"/>
      <c r="D13" s="89"/>
      <c r="E13" s="89"/>
      <c r="F13" s="90"/>
    </row>
    <row r="14" spans="2:6" ht="9.75" customHeight="1" thickBot="1" thickTop="1">
      <c r="B14" s="87"/>
      <c r="F14" s="87"/>
    </row>
    <row r="15" ht="6.75" customHeight="1" thickBot="1" thickTop="1"/>
    <row r="16" spans="2:6" ht="16.5" thickTop="1">
      <c r="B16" s="67"/>
      <c r="F16" s="67"/>
    </row>
    <row r="17" spans="2:6" ht="15.75">
      <c r="B17" s="68"/>
      <c r="C17" s="172" t="s">
        <v>69</v>
      </c>
      <c r="D17" s="176"/>
      <c r="E17" s="177"/>
      <c r="F17" s="71"/>
    </row>
    <row r="18" spans="2:6" ht="15.75">
      <c r="B18" s="68"/>
      <c r="C18" s="175" t="s">
        <v>70</v>
      </c>
      <c r="D18" s="176"/>
      <c r="E18" s="177"/>
      <c r="F18" s="73"/>
    </row>
    <row r="19" spans="2:6" ht="16.5" thickBot="1">
      <c r="B19" s="63"/>
      <c r="F19" s="63"/>
    </row>
    <row r="20" spans="3:6" ht="6.75" customHeight="1" thickBot="1" thickTop="1">
      <c r="C20" s="69"/>
      <c r="D20" s="69"/>
      <c r="E20" s="69"/>
      <c r="F20" s="69"/>
    </row>
    <row r="21" spans="2:6" ht="9.75" customHeight="1" thickBot="1" thickTop="1">
      <c r="B21" s="67"/>
      <c r="C21" s="76"/>
      <c r="D21" s="77"/>
      <c r="E21" s="78"/>
      <c r="F21" s="67"/>
    </row>
    <row r="22" spans="2:6" ht="17.25" thickBot="1" thickTop="1">
      <c r="B22" s="79"/>
      <c r="C22" s="80"/>
      <c r="D22" s="80"/>
      <c r="E22" s="80"/>
      <c r="F22" s="81"/>
    </row>
    <row r="23" ht="16.5" thickTop="1"/>
    <row r="24" ht="15.75">
      <c r="B24" s="82"/>
    </row>
  </sheetData>
  <sheetProtection/>
  <mergeCells count="6">
    <mergeCell ref="B2:F2"/>
    <mergeCell ref="C18:E18"/>
    <mergeCell ref="C17:E17"/>
    <mergeCell ref="C10:E10"/>
    <mergeCell ref="C9:E9"/>
    <mergeCell ref="C8:E8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3"/>
  <sheetViews>
    <sheetView showGridLines="0" zoomScalePageLayoutView="0" workbookViewId="0" topLeftCell="A1">
      <selection activeCell="C8" sqref="C8:E9"/>
    </sheetView>
  </sheetViews>
  <sheetFormatPr defaultColWidth="2.75390625" defaultRowHeight="12.75"/>
  <cols>
    <col min="1" max="16384" width="2.75390625" style="52" customWidth="1"/>
  </cols>
  <sheetData>
    <row r="2" spans="2:6" ht="15.75">
      <c r="B2" s="171" t="s">
        <v>17</v>
      </c>
      <c r="C2" s="171"/>
      <c r="D2" s="171"/>
      <c r="E2" s="171"/>
      <c r="F2" s="171"/>
    </row>
    <row r="3" ht="16.5" thickBot="1"/>
    <row r="4" spans="2:6" ht="17.25" thickBot="1" thickTop="1">
      <c r="B4" s="60"/>
      <c r="C4" s="61"/>
      <c r="D4" s="61"/>
      <c r="E4" s="61"/>
      <c r="F4" s="62"/>
    </row>
    <row r="5" spans="2:6" ht="9.75" customHeight="1" thickBot="1" thickTop="1">
      <c r="B5" s="63"/>
      <c r="C5" s="64"/>
      <c r="D5" s="65"/>
      <c r="E5" s="66"/>
      <c r="F5" s="63"/>
    </row>
    <row r="6" ht="6.75" customHeight="1" thickBot="1" thickTop="1"/>
    <row r="7" spans="2:6" ht="16.5" thickTop="1">
      <c r="B7" s="83"/>
      <c r="F7" s="83"/>
    </row>
    <row r="8" spans="2:6" ht="15.75">
      <c r="B8" s="84"/>
      <c r="C8" s="172" t="s">
        <v>71</v>
      </c>
      <c r="D8" s="176"/>
      <c r="E8" s="177"/>
      <c r="F8" s="85"/>
    </row>
    <row r="9" spans="2:6" ht="15.75">
      <c r="B9" s="84"/>
      <c r="C9" s="175" t="s">
        <v>72</v>
      </c>
      <c r="D9" s="176"/>
      <c r="E9" s="177"/>
      <c r="F9" s="86"/>
    </row>
    <row r="10" spans="2:6" ht="16.5" thickBot="1">
      <c r="B10" s="87"/>
      <c r="C10" s="178" t="s">
        <v>37</v>
      </c>
      <c r="D10" s="179"/>
      <c r="E10" s="180"/>
      <c r="F10" s="87"/>
    </row>
    <row r="11" spans="3:6" ht="6.75" customHeight="1" thickBot="1" thickTop="1">
      <c r="C11" s="69"/>
      <c r="D11" s="69"/>
      <c r="E11" s="69"/>
      <c r="F11" s="69"/>
    </row>
    <row r="12" spans="2:6" ht="9.75" customHeight="1" thickBot="1" thickTop="1">
      <c r="B12" s="83"/>
      <c r="C12" s="76"/>
      <c r="D12" s="77"/>
      <c r="E12" s="78"/>
      <c r="F12" s="83"/>
    </row>
    <row r="13" spans="2:6" ht="17.25" thickBot="1" thickTop="1">
      <c r="B13" s="88"/>
      <c r="C13" s="89"/>
      <c r="D13" s="89"/>
      <c r="E13" s="89"/>
      <c r="F13" s="90"/>
    </row>
    <row r="14" spans="2:6" ht="9.75" customHeight="1" thickBot="1" thickTop="1">
      <c r="B14" s="87"/>
      <c r="F14" s="87"/>
    </row>
    <row r="15" ht="6.75" customHeight="1" thickBot="1" thickTop="1"/>
    <row r="16" spans="2:6" ht="16.5" thickTop="1">
      <c r="B16" s="83"/>
      <c r="F16" s="83"/>
    </row>
    <row r="17" spans="2:6" ht="15.75">
      <c r="B17" s="84"/>
      <c r="C17" s="172" t="s">
        <v>71</v>
      </c>
      <c r="D17" s="176"/>
      <c r="E17" s="177"/>
      <c r="F17" s="85"/>
    </row>
    <row r="18" spans="2:6" ht="15.75">
      <c r="B18" s="84"/>
      <c r="C18" s="175" t="s">
        <v>72</v>
      </c>
      <c r="D18" s="176"/>
      <c r="E18" s="177"/>
      <c r="F18" s="86"/>
    </row>
    <row r="19" spans="2:6" ht="16.5" thickBot="1">
      <c r="B19" s="87"/>
      <c r="C19" s="178" t="s">
        <v>37</v>
      </c>
      <c r="D19" s="179"/>
      <c r="E19" s="180"/>
      <c r="F19" s="87"/>
    </row>
    <row r="20" spans="3:6" ht="6.75" customHeight="1" thickBot="1" thickTop="1">
      <c r="C20" s="69"/>
      <c r="D20" s="69"/>
      <c r="E20" s="69"/>
      <c r="F20" s="69"/>
    </row>
    <row r="21" spans="2:6" ht="9.75" customHeight="1" thickBot="1" thickTop="1">
      <c r="B21" s="83"/>
      <c r="C21" s="76"/>
      <c r="D21" s="77"/>
      <c r="E21" s="78"/>
      <c r="F21" s="83"/>
    </row>
    <row r="22" spans="2:6" ht="17.25" thickBot="1" thickTop="1">
      <c r="B22" s="88"/>
      <c r="C22" s="89"/>
      <c r="D22" s="89"/>
      <c r="E22" s="89"/>
      <c r="F22" s="90"/>
    </row>
    <row r="23" spans="2:6" ht="9.75" customHeight="1" thickBot="1" thickTop="1">
      <c r="B23" s="87"/>
      <c r="F23" s="87"/>
    </row>
    <row r="24" ht="6.75" customHeight="1" thickBot="1" thickTop="1"/>
    <row r="25" spans="2:6" ht="16.5" thickTop="1">
      <c r="B25" s="67"/>
      <c r="F25" s="67"/>
    </row>
    <row r="26" spans="2:6" ht="15.75">
      <c r="B26" s="68"/>
      <c r="C26" s="172" t="s">
        <v>69</v>
      </c>
      <c r="D26" s="176"/>
      <c r="E26" s="177"/>
      <c r="F26" s="71"/>
    </row>
    <row r="27" spans="2:6" ht="15.75">
      <c r="B27" s="68"/>
      <c r="C27" s="175" t="s">
        <v>70</v>
      </c>
      <c r="D27" s="176"/>
      <c r="E27" s="177"/>
      <c r="F27" s="73"/>
    </row>
    <row r="28" spans="2:6" ht="16.5" thickBot="1">
      <c r="B28" s="63"/>
      <c r="F28" s="63"/>
    </row>
    <row r="29" spans="3:6" ht="6.75" customHeight="1" thickBot="1" thickTop="1">
      <c r="C29" s="69"/>
      <c r="D29" s="69"/>
      <c r="E29" s="69"/>
      <c r="F29" s="69"/>
    </row>
    <row r="30" spans="2:6" ht="9.75" customHeight="1" thickBot="1" thickTop="1">
      <c r="B30" s="67"/>
      <c r="C30" s="76"/>
      <c r="D30" s="77"/>
      <c r="E30" s="78"/>
      <c r="F30" s="67"/>
    </row>
    <row r="31" spans="2:6" ht="17.25" thickBot="1" thickTop="1">
      <c r="B31" s="79"/>
      <c r="C31" s="80"/>
      <c r="D31" s="80"/>
      <c r="E31" s="80"/>
      <c r="F31" s="81"/>
    </row>
    <row r="32" ht="16.5" thickTop="1"/>
    <row r="33" ht="15.75">
      <c r="B33" s="82"/>
    </row>
  </sheetData>
  <sheetProtection/>
  <mergeCells count="9">
    <mergeCell ref="B2:F2"/>
    <mergeCell ref="C27:E27"/>
    <mergeCell ref="C26:E26"/>
    <mergeCell ref="C19:E19"/>
    <mergeCell ref="C17:E17"/>
    <mergeCell ref="C18:E18"/>
    <mergeCell ref="C10:E10"/>
    <mergeCell ref="C9:E9"/>
    <mergeCell ref="C8:E8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F43"/>
  <sheetViews>
    <sheetView showGridLines="0" zoomScalePageLayoutView="0" workbookViewId="0" topLeftCell="A1">
      <selection activeCell="C8" sqref="C8:E9"/>
    </sheetView>
  </sheetViews>
  <sheetFormatPr defaultColWidth="2.75390625" defaultRowHeight="12.75"/>
  <cols>
    <col min="1" max="16384" width="2.75390625" style="1" customWidth="1"/>
  </cols>
  <sheetData>
    <row r="2" spans="2:6" ht="15.75">
      <c r="B2" s="171" t="s">
        <v>17</v>
      </c>
      <c r="C2" s="171"/>
      <c r="D2" s="171"/>
      <c r="E2" s="171"/>
      <c r="F2" s="171"/>
    </row>
    <row r="3" ht="13.5" thickBot="1"/>
    <row r="4" spans="2:6" ht="14.25" thickBot="1" thickTop="1">
      <c r="B4" s="9"/>
      <c r="C4" s="11"/>
      <c r="D4" s="11"/>
      <c r="E4" s="11"/>
      <c r="F4" s="12"/>
    </row>
    <row r="5" spans="2:6" ht="9.75" customHeight="1" thickBot="1" thickTop="1">
      <c r="B5" s="10"/>
      <c r="C5" s="2"/>
      <c r="D5" s="3"/>
      <c r="E5" s="4"/>
      <c r="F5" s="10"/>
    </row>
    <row r="6" ht="6.75" customHeight="1" thickBot="1" thickTop="1"/>
    <row r="7" spans="2:6" ht="13.5" thickTop="1">
      <c r="B7" s="20"/>
      <c r="F7" s="20"/>
    </row>
    <row r="8" spans="2:6" ht="15.75">
      <c r="B8" s="27"/>
      <c r="C8" s="172" t="s">
        <v>71</v>
      </c>
      <c r="D8" s="176"/>
      <c r="E8" s="177"/>
      <c r="F8" s="25"/>
    </row>
    <row r="9" spans="2:6" ht="15.75">
      <c r="B9" s="27"/>
      <c r="C9" s="175" t="s">
        <v>72</v>
      </c>
      <c r="D9" s="176"/>
      <c r="E9" s="177"/>
      <c r="F9" s="26"/>
    </row>
    <row r="10" spans="2:6" ht="16.5" thickBot="1">
      <c r="B10" s="22"/>
      <c r="C10" s="178" t="s">
        <v>37</v>
      </c>
      <c r="D10" s="179"/>
      <c r="E10" s="180"/>
      <c r="F10" s="22"/>
    </row>
    <row r="11" spans="3:6" ht="6.75" customHeight="1" thickBot="1" thickTop="1">
      <c r="C11" s="5"/>
      <c r="D11" s="5"/>
      <c r="E11" s="5"/>
      <c r="F11" s="5"/>
    </row>
    <row r="12" spans="2:6" ht="9.75" customHeight="1" thickBot="1" thickTop="1">
      <c r="B12" s="20"/>
      <c r="C12" s="6"/>
      <c r="D12" s="7"/>
      <c r="E12" s="8"/>
      <c r="F12" s="20"/>
    </row>
    <row r="13" spans="2:6" ht="14.25" thickBot="1" thickTop="1">
      <c r="B13" s="21"/>
      <c r="C13" s="23"/>
      <c r="D13" s="23"/>
      <c r="E13" s="23"/>
      <c r="F13" s="24"/>
    </row>
    <row r="14" spans="2:6" ht="9.75" customHeight="1" thickBot="1" thickTop="1">
      <c r="B14" s="22"/>
      <c r="F14" s="22"/>
    </row>
    <row r="15" ht="6.75" customHeight="1" thickBot="1" thickTop="1"/>
    <row r="16" spans="2:6" ht="13.5" thickTop="1">
      <c r="B16" s="20"/>
      <c r="F16" s="20"/>
    </row>
    <row r="17" spans="2:6" ht="15.75">
      <c r="B17" s="27"/>
      <c r="C17" s="172" t="s">
        <v>71</v>
      </c>
      <c r="D17" s="176"/>
      <c r="E17" s="177"/>
      <c r="F17" s="25"/>
    </row>
    <row r="18" spans="2:6" ht="15.75">
      <c r="B18" s="27"/>
      <c r="C18" s="175" t="s">
        <v>72</v>
      </c>
      <c r="D18" s="176"/>
      <c r="E18" s="177"/>
      <c r="F18" s="26"/>
    </row>
    <row r="19" spans="2:6" ht="16.5" thickBot="1">
      <c r="B19" s="22"/>
      <c r="C19" s="178" t="s">
        <v>37</v>
      </c>
      <c r="D19" s="179"/>
      <c r="E19" s="180"/>
      <c r="F19" s="22"/>
    </row>
    <row r="20" spans="3:6" ht="6.75" customHeight="1" thickBot="1" thickTop="1">
      <c r="C20" s="5"/>
      <c r="D20" s="5"/>
      <c r="E20" s="5"/>
      <c r="F20" s="5"/>
    </row>
    <row r="21" spans="2:6" ht="9.75" customHeight="1" thickBot="1" thickTop="1">
      <c r="B21" s="20"/>
      <c r="C21" s="6"/>
      <c r="D21" s="7"/>
      <c r="E21" s="8"/>
      <c r="F21" s="20"/>
    </row>
    <row r="22" spans="2:6" ht="14.25" thickBot="1" thickTop="1">
      <c r="B22" s="21"/>
      <c r="C22" s="23"/>
      <c r="D22" s="23"/>
      <c r="E22" s="23"/>
      <c r="F22" s="24"/>
    </row>
    <row r="23" spans="2:6" ht="9.75" customHeight="1" thickBot="1" thickTop="1">
      <c r="B23" s="22"/>
      <c r="F23" s="22"/>
    </row>
    <row r="24" ht="6.75" customHeight="1" thickBot="1" thickTop="1"/>
    <row r="25" spans="2:6" ht="13.5" thickTop="1">
      <c r="B25" s="20"/>
      <c r="F25" s="20"/>
    </row>
    <row r="26" spans="2:6" ht="15.75">
      <c r="B26" s="27"/>
      <c r="C26" s="172" t="s">
        <v>71</v>
      </c>
      <c r="D26" s="176"/>
      <c r="E26" s="177"/>
      <c r="F26" s="25"/>
    </row>
    <row r="27" spans="2:6" ht="15.75">
      <c r="B27" s="27"/>
      <c r="C27" s="175" t="s">
        <v>72</v>
      </c>
      <c r="D27" s="176"/>
      <c r="E27" s="177"/>
      <c r="F27" s="26"/>
    </row>
    <row r="28" spans="2:6" ht="16.5" thickBot="1">
      <c r="B28" s="22"/>
      <c r="C28" s="178" t="s">
        <v>37</v>
      </c>
      <c r="D28" s="179"/>
      <c r="E28" s="180"/>
      <c r="F28" s="22"/>
    </row>
    <row r="29" spans="3:6" ht="6.75" customHeight="1" thickBot="1" thickTop="1">
      <c r="C29" s="5"/>
      <c r="D29" s="5"/>
      <c r="E29" s="5"/>
      <c r="F29" s="5"/>
    </row>
    <row r="30" spans="2:6" ht="9.75" customHeight="1" thickBot="1" thickTop="1">
      <c r="B30" s="20"/>
      <c r="C30" s="6"/>
      <c r="D30" s="7"/>
      <c r="E30" s="8"/>
      <c r="F30" s="20"/>
    </row>
    <row r="31" spans="2:6" ht="14.25" thickBot="1" thickTop="1">
      <c r="B31" s="21"/>
      <c r="C31" s="23"/>
      <c r="D31" s="23"/>
      <c r="E31" s="23"/>
      <c r="F31" s="24"/>
    </row>
    <row r="32" spans="2:6" ht="9.75" customHeight="1" thickBot="1" thickTop="1">
      <c r="B32" s="22"/>
      <c r="F32" s="22"/>
    </row>
    <row r="33" ht="6.75" customHeight="1" thickBot="1" thickTop="1"/>
    <row r="34" spans="2:6" ht="13.5" thickTop="1">
      <c r="B34" s="13"/>
      <c r="F34" s="13"/>
    </row>
    <row r="35" spans="2:6" ht="15.75">
      <c r="B35" s="16"/>
      <c r="C35" s="172" t="s">
        <v>69</v>
      </c>
      <c r="D35" s="176"/>
      <c r="E35" s="177"/>
      <c r="F35" s="14"/>
    </row>
    <row r="36" spans="2:6" ht="15.75">
      <c r="B36" s="16"/>
      <c r="C36" s="175" t="s">
        <v>70</v>
      </c>
      <c r="D36" s="176"/>
      <c r="E36" s="177"/>
      <c r="F36" s="15"/>
    </row>
    <row r="37" spans="2:6" ht="13.5" thickBot="1">
      <c r="B37" s="10"/>
      <c r="F37" s="10"/>
    </row>
    <row r="38" spans="3:6" ht="6.75" customHeight="1" thickBot="1" thickTop="1">
      <c r="C38" s="5"/>
      <c r="D38" s="5"/>
      <c r="E38" s="5"/>
      <c r="F38" s="5"/>
    </row>
    <row r="39" spans="2:6" ht="9.75" customHeight="1" thickBot="1" thickTop="1">
      <c r="B39" s="13"/>
      <c r="C39" s="6"/>
      <c r="D39" s="7"/>
      <c r="E39" s="8"/>
      <c r="F39" s="13"/>
    </row>
    <row r="40" spans="2:6" ht="14.25" thickBot="1" thickTop="1">
      <c r="B40" s="17"/>
      <c r="C40" s="18"/>
      <c r="D40" s="18"/>
      <c r="E40" s="18"/>
      <c r="F40" s="19"/>
    </row>
    <row r="41" ht="13.5" thickTop="1"/>
    <row r="43" ht="12.75">
      <c r="B43" s="28"/>
    </row>
  </sheetData>
  <sheetProtection/>
  <mergeCells count="12">
    <mergeCell ref="C18:E18"/>
    <mergeCell ref="C10:E10"/>
    <mergeCell ref="C9:E9"/>
    <mergeCell ref="C8:E8"/>
    <mergeCell ref="B2:F2"/>
    <mergeCell ref="C36:E36"/>
    <mergeCell ref="C35:E35"/>
    <mergeCell ref="C28:E28"/>
    <mergeCell ref="C26:E26"/>
    <mergeCell ref="C27:E27"/>
    <mergeCell ref="C19:E19"/>
    <mergeCell ref="C17:E17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3"/>
  <sheetViews>
    <sheetView showGridLines="0" zoomScalePageLayoutView="0" workbookViewId="0" topLeftCell="A1">
      <selection activeCell="C8" sqref="C8:E9"/>
    </sheetView>
  </sheetViews>
  <sheetFormatPr defaultColWidth="2.75390625" defaultRowHeight="12.75"/>
  <cols>
    <col min="1" max="5" width="2.75390625" style="52" customWidth="1"/>
    <col min="6" max="7" width="1.12109375" style="52" customWidth="1"/>
    <col min="8" max="8" width="1.75390625" style="52" customWidth="1"/>
    <col min="9" max="10" width="1.12109375" style="52" customWidth="1"/>
    <col min="11" max="16384" width="2.75390625" style="52" customWidth="1"/>
  </cols>
  <sheetData>
    <row r="2" spans="2:6" ht="15.75">
      <c r="B2" s="171" t="s">
        <v>17</v>
      </c>
      <c r="C2" s="171"/>
      <c r="D2" s="171"/>
      <c r="E2" s="171"/>
      <c r="F2" s="171"/>
    </row>
    <row r="3" ht="16.5" thickBot="1"/>
    <row r="4" spans="2:14" ht="17.25" thickBot="1" thickTop="1">
      <c r="B4" s="91"/>
      <c r="C4" s="92"/>
      <c r="D4" s="92"/>
      <c r="E4" s="92"/>
      <c r="F4" s="93"/>
      <c r="H4" s="94"/>
      <c r="J4" s="95"/>
      <c r="K4" s="96"/>
      <c r="L4" s="96"/>
      <c r="M4" s="96"/>
      <c r="N4" s="97"/>
    </row>
    <row r="5" spans="2:14" ht="9.75" customHeight="1" thickBot="1" thickTop="1">
      <c r="B5" s="102"/>
      <c r="C5" s="64"/>
      <c r="D5" s="65"/>
      <c r="E5" s="66"/>
      <c r="F5" s="102"/>
      <c r="H5" s="102"/>
      <c r="J5" s="103"/>
      <c r="K5" s="64"/>
      <c r="L5" s="65"/>
      <c r="M5" s="66"/>
      <c r="N5" s="103"/>
    </row>
    <row r="6" ht="6.75" customHeight="1" thickBot="1" thickTop="1"/>
    <row r="7" spans="2:14" ht="16.5" thickTop="1">
      <c r="B7" s="94"/>
      <c r="H7" s="94"/>
      <c r="N7" s="105"/>
    </row>
    <row r="8" spans="2:14" ht="15.75">
      <c r="B8" s="106"/>
      <c r="C8" s="172" t="s">
        <v>71</v>
      </c>
      <c r="D8" s="176"/>
      <c r="E8" s="176"/>
      <c r="F8" s="107"/>
      <c r="G8" s="108"/>
      <c r="H8" s="106"/>
      <c r="I8" s="109"/>
      <c r="J8" s="110"/>
      <c r="K8" s="181" t="s">
        <v>71</v>
      </c>
      <c r="L8" s="176"/>
      <c r="M8" s="177"/>
      <c r="N8" s="111"/>
    </row>
    <row r="9" spans="2:14" ht="15.75">
      <c r="B9" s="106"/>
      <c r="C9" s="175" t="s">
        <v>72</v>
      </c>
      <c r="D9" s="176"/>
      <c r="E9" s="176"/>
      <c r="F9" s="69"/>
      <c r="G9" s="70"/>
      <c r="H9" s="106"/>
      <c r="I9" s="116"/>
      <c r="J9" s="117"/>
      <c r="K9" s="184" t="s">
        <v>72</v>
      </c>
      <c r="L9" s="176"/>
      <c r="M9" s="177"/>
      <c r="N9" s="111"/>
    </row>
    <row r="10" spans="2:14" ht="16.5" thickBot="1">
      <c r="B10" s="102"/>
      <c r="C10" s="178" t="s">
        <v>6</v>
      </c>
      <c r="D10" s="179"/>
      <c r="E10" s="179"/>
      <c r="H10" s="106"/>
      <c r="K10" s="182" t="s">
        <v>7</v>
      </c>
      <c r="L10" s="182"/>
      <c r="M10" s="183"/>
      <c r="N10" s="103"/>
    </row>
    <row r="11" spans="3:13" ht="6.75" customHeight="1" thickBot="1" thickTop="1">
      <c r="C11" s="173"/>
      <c r="D11" s="173"/>
      <c r="E11" s="173"/>
      <c r="F11" s="173"/>
      <c r="G11" s="174"/>
      <c r="H11" s="106"/>
      <c r="I11" s="191"/>
      <c r="J11" s="184"/>
      <c r="K11" s="184"/>
      <c r="L11" s="184"/>
      <c r="M11" s="184"/>
    </row>
    <row r="12" spans="2:14" ht="9.75" customHeight="1" thickBot="1" thickTop="1">
      <c r="B12" s="94"/>
      <c r="C12" s="185"/>
      <c r="D12" s="186"/>
      <c r="E12" s="187"/>
      <c r="F12" s="94"/>
      <c r="H12" s="106"/>
      <c r="J12" s="105"/>
      <c r="K12" s="188"/>
      <c r="L12" s="189"/>
      <c r="M12" s="190"/>
      <c r="N12" s="105"/>
    </row>
    <row r="13" spans="2:14" ht="17.25" thickBot="1" thickTop="1">
      <c r="B13" s="121"/>
      <c r="C13" s="122"/>
      <c r="D13" s="122"/>
      <c r="E13" s="122"/>
      <c r="F13" s="123"/>
      <c r="H13" s="102"/>
      <c r="J13" s="124"/>
      <c r="K13" s="125"/>
      <c r="L13" s="125"/>
      <c r="M13" s="125"/>
      <c r="N13" s="126"/>
    </row>
    <row r="14" ht="16.5" thickTop="1"/>
  </sheetData>
  <sheetProtection/>
  <mergeCells count="11">
    <mergeCell ref="C12:E12"/>
    <mergeCell ref="K12:M12"/>
    <mergeCell ref="C11:G11"/>
    <mergeCell ref="I11:M11"/>
    <mergeCell ref="C8:E8"/>
    <mergeCell ref="K8:M8"/>
    <mergeCell ref="B2:F2"/>
    <mergeCell ref="C10:E10"/>
    <mergeCell ref="K10:M10"/>
    <mergeCell ref="C9:E9"/>
    <mergeCell ref="K9:M9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V13"/>
  <sheetViews>
    <sheetView showGridLines="0" zoomScalePageLayoutView="0" workbookViewId="0" topLeftCell="A1">
      <selection activeCell="C8" sqref="C8:E9"/>
    </sheetView>
  </sheetViews>
  <sheetFormatPr defaultColWidth="2.75390625" defaultRowHeight="12.75"/>
  <cols>
    <col min="1" max="5" width="2.75390625" style="52" customWidth="1"/>
    <col min="6" max="7" width="1.12109375" style="52" customWidth="1"/>
    <col min="8" max="8" width="1.75390625" style="52" customWidth="1"/>
    <col min="9" max="10" width="1.12109375" style="52" customWidth="1"/>
    <col min="11" max="13" width="2.75390625" style="52" customWidth="1"/>
    <col min="14" max="15" width="1.12109375" style="52" customWidth="1"/>
    <col min="16" max="16" width="1.75390625" style="52" customWidth="1"/>
    <col min="17" max="18" width="1.12109375" style="52" customWidth="1"/>
    <col min="19" max="16384" width="2.75390625" style="52" customWidth="1"/>
  </cols>
  <sheetData>
    <row r="2" spans="2:6" ht="15.75">
      <c r="B2" s="171" t="s">
        <v>17</v>
      </c>
      <c r="C2" s="171"/>
      <c r="D2" s="171"/>
      <c r="E2" s="171"/>
      <c r="F2" s="171"/>
    </row>
    <row r="3" ht="16.5" thickBot="1"/>
    <row r="4" spans="2:22" ht="17.25" thickBot="1" thickTop="1">
      <c r="B4" s="91"/>
      <c r="C4" s="92"/>
      <c r="D4" s="92"/>
      <c r="E4" s="92"/>
      <c r="F4" s="93"/>
      <c r="H4" s="94"/>
      <c r="J4" s="98"/>
      <c r="K4" s="99"/>
      <c r="L4" s="99"/>
      <c r="M4" s="99"/>
      <c r="N4" s="100"/>
      <c r="P4" s="101"/>
      <c r="R4" s="95"/>
      <c r="S4" s="96"/>
      <c r="T4" s="96"/>
      <c r="U4" s="96"/>
      <c r="V4" s="97"/>
    </row>
    <row r="5" spans="2:22" ht="9.75" customHeight="1" thickBot="1" thickTop="1">
      <c r="B5" s="102"/>
      <c r="C5" s="64"/>
      <c r="D5" s="65"/>
      <c r="E5" s="66"/>
      <c r="F5" s="102"/>
      <c r="H5" s="102"/>
      <c r="J5" s="104"/>
      <c r="K5" s="64"/>
      <c r="L5" s="65"/>
      <c r="M5" s="66"/>
      <c r="N5" s="104"/>
      <c r="P5" s="104"/>
      <c r="R5" s="103"/>
      <c r="S5" s="64"/>
      <c r="T5" s="65"/>
      <c r="U5" s="66"/>
      <c r="V5" s="103"/>
    </row>
    <row r="6" ht="6.75" customHeight="1" thickBot="1" thickTop="1"/>
    <row r="7" spans="2:22" ht="16.5" thickTop="1">
      <c r="B7" s="94"/>
      <c r="H7" s="94"/>
      <c r="P7" s="101"/>
      <c r="V7" s="105"/>
    </row>
    <row r="8" spans="2:22" ht="15.75">
      <c r="B8" s="106"/>
      <c r="C8" s="172" t="s">
        <v>71</v>
      </c>
      <c r="D8" s="176"/>
      <c r="E8" s="176"/>
      <c r="F8" s="107"/>
      <c r="G8" s="108"/>
      <c r="H8" s="106"/>
      <c r="I8" s="112"/>
      <c r="J8" s="113"/>
      <c r="K8" s="197" t="s">
        <v>71</v>
      </c>
      <c r="L8" s="197"/>
      <c r="M8" s="197"/>
      <c r="N8" s="113"/>
      <c r="O8" s="114"/>
      <c r="P8" s="115"/>
      <c r="R8" s="110"/>
      <c r="S8" s="181" t="s">
        <v>71</v>
      </c>
      <c r="T8" s="176"/>
      <c r="U8" s="177"/>
      <c r="V8" s="111"/>
    </row>
    <row r="9" spans="2:22" ht="15.75">
      <c r="B9" s="106"/>
      <c r="C9" s="175" t="s">
        <v>72</v>
      </c>
      <c r="D9" s="176"/>
      <c r="E9" s="176"/>
      <c r="F9" s="69"/>
      <c r="G9" s="70"/>
      <c r="H9" s="106"/>
      <c r="I9" s="118"/>
      <c r="J9" s="119"/>
      <c r="K9" s="193" t="s">
        <v>72</v>
      </c>
      <c r="L9" s="193"/>
      <c r="M9" s="193"/>
      <c r="N9" s="119"/>
      <c r="O9" s="120"/>
      <c r="P9" s="115"/>
      <c r="R9" s="117"/>
      <c r="S9" s="184" t="s">
        <v>72</v>
      </c>
      <c r="T9" s="176"/>
      <c r="U9" s="177"/>
      <c r="V9" s="111"/>
    </row>
    <row r="10" spans="2:22" ht="16.5" thickBot="1">
      <c r="B10" s="102"/>
      <c r="C10" s="178" t="s">
        <v>6</v>
      </c>
      <c r="D10" s="179"/>
      <c r="E10" s="179"/>
      <c r="H10" s="106"/>
      <c r="K10" s="196" t="s">
        <v>8</v>
      </c>
      <c r="L10" s="196"/>
      <c r="M10" s="196"/>
      <c r="P10" s="115"/>
      <c r="S10" s="182" t="s">
        <v>7</v>
      </c>
      <c r="T10" s="182"/>
      <c r="U10" s="183"/>
      <c r="V10" s="103"/>
    </row>
    <row r="11" spans="3:21" ht="6.75" customHeight="1" thickBot="1" thickTop="1">
      <c r="C11" s="173"/>
      <c r="D11" s="173"/>
      <c r="E11" s="173"/>
      <c r="F11" s="173"/>
      <c r="G11" s="174"/>
      <c r="H11" s="106"/>
      <c r="I11" s="192"/>
      <c r="J11" s="193"/>
      <c r="K11" s="193"/>
      <c r="L11" s="193"/>
      <c r="M11" s="193"/>
      <c r="N11" s="193"/>
      <c r="O11" s="194"/>
      <c r="P11" s="115"/>
      <c r="Q11" s="195"/>
      <c r="R11" s="184"/>
      <c r="S11" s="184"/>
      <c r="T11" s="184"/>
      <c r="U11" s="184"/>
    </row>
    <row r="12" spans="2:22" ht="9.75" customHeight="1" thickBot="1" thickTop="1">
      <c r="B12" s="94"/>
      <c r="C12" s="185"/>
      <c r="D12" s="186"/>
      <c r="E12" s="187"/>
      <c r="F12" s="94"/>
      <c r="H12" s="106"/>
      <c r="J12" s="101"/>
      <c r="K12" s="185"/>
      <c r="L12" s="186"/>
      <c r="M12" s="187"/>
      <c r="N12" s="101"/>
      <c r="P12" s="115"/>
      <c r="R12" s="105"/>
      <c r="S12" s="188"/>
      <c r="T12" s="189"/>
      <c r="U12" s="190"/>
      <c r="V12" s="105"/>
    </row>
    <row r="13" spans="2:22" ht="17.25" thickBot="1" thickTop="1">
      <c r="B13" s="121"/>
      <c r="C13" s="122"/>
      <c r="D13" s="122"/>
      <c r="E13" s="122"/>
      <c r="F13" s="123"/>
      <c r="H13" s="102"/>
      <c r="J13" s="127"/>
      <c r="K13" s="128"/>
      <c r="L13" s="128"/>
      <c r="M13" s="128"/>
      <c r="N13" s="129"/>
      <c r="P13" s="104"/>
      <c r="R13" s="124"/>
      <c r="S13" s="125"/>
      <c r="T13" s="125"/>
      <c r="U13" s="125"/>
      <c r="V13" s="126"/>
    </row>
    <row r="14" ht="16.5" thickTop="1"/>
  </sheetData>
  <sheetProtection/>
  <mergeCells count="16">
    <mergeCell ref="C9:E9"/>
    <mergeCell ref="K9:M9"/>
    <mergeCell ref="S9:U9"/>
    <mergeCell ref="K8:M8"/>
    <mergeCell ref="S8:U8"/>
    <mergeCell ref="C8:E8"/>
    <mergeCell ref="B2:F2"/>
    <mergeCell ref="S12:U12"/>
    <mergeCell ref="C12:E12"/>
    <mergeCell ref="K12:M12"/>
    <mergeCell ref="C11:G11"/>
    <mergeCell ref="I11:O11"/>
    <mergeCell ref="Q11:U11"/>
    <mergeCell ref="C10:E10"/>
    <mergeCell ref="K10:M10"/>
    <mergeCell ref="S10:U10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D13"/>
  <sheetViews>
    <sheetView showGridLines="0" zoomScalePageLayoutView="0" workbookViewId="0" topLeftCell="A1">
      <selection activeCell="C8" sqref="C8:E9"/>
    </sheetView>
  </sheetViews>
  <sheetFormatPr defaultColWidth="2.75390625" defaultRowHeight="12.75"/>
  <cols>
    <col min="1" max="5" width="2.75390625" style="52" customWidth="1"/>
    <col min="6" max="7" width="1.12109375" style="52" customWidth="1"/>
    <col min="8" max="8" width="1.75390625" style="52" customWidth="1"/>
    <col min="9" max="10" width="1.12109375" style="52" customWidth="1"/>
    <col min="11" max="13" width="2.75390625" style="52" customWidth="1"/>
    <col min="14" max="15" width="1.12109375" style="52" customWidth="1"/>
    <col min="16" max="16" width="1.75390625" style="52" customWidth="1"/>
    <col min="17" max="18" width="1.12109375" style="52" customWidth="1"/>
    <col min="19" max="21" width="2.75390625" style="52" customWidth="1"/>
    <col min="22" max="23" width="1.12109375" style="52" customWidth="1"/>
    <col min="24" max="24" width="1.75390625" style="52" customWidth="1"/>
    <col min="25" max="26" width="1.12109375" style="52" customWidth="1"/>
    <col min="27" max="16384" width="2.75390625" style="52" customWidth="1"/>
  </cols>
  <sheetData>
    <row r="2" spans="2:6" ht="15.75">
      <c r="B2" s="171" t="s">
        <v>17</v>
      </c>
      <c r="C2" s="171"/>
      <c r="D2" s="171"/>
      <c r="E2" s="171"/>
      <c r="F2" s="171"/>
    </row>
    <row r="3" ht="16.5" thickBot="1"/>
    <row r="4" spans="2:30" ht="17.25" thickBot="1" thickTop="1">
      <c r="B4" s="91"/>
      <c r="C4" s="92"/>
      <c r="D4" s="92"/>
      <c r="E4" s="92"/>
      <c r="F4" s="93"/>
      <c r="H4" s="94"/>
      <c r="J4" s="98"/>
      <c r="K4" s="99"/>
      <c r="L4" s="99"/>
      <c r="M4" s="99"/>
      <c r="N4" s="100"/>
      <c r="P4" s="101"/>
      <c r="R4" s="98"/>
      <c r="S4" s="99"/>
      <c r="T4" s="99"/>
      <c r="U4" s="99"/>
      <c r="V4" s="100"/>
      <c r="X4" s="101"/>
      <c r="Z4" s="95"/>
      <c r="AA4" s="96"/>
      <c r="AB4" s="96"/>
      <c r="AC4" s="96"/>
      <c r="AD4" s="97"/>
    </row>
    <row r="5" spans="2:30" ht="9.75" customHeight="1" thickBot="1" thickTop="1">
      <c r="B5" s="102"/>
      <c r="C5" s="64"/>
      <c r="D5" s="65"/>
      <c r="E5" s="66"/>
      <c r="F5" s="102"/>
      <c r="H5" s="102"/>
      <c r="J5" s="104"/>
      <c r="K5" s="64"/>
      <c r="L5" s="65"/>
      <c r="M5" s="66"/>
      <c r="N5" s="104"/>
      <c r="P5" s="104"/>
      <c r="R5" s="104"/>
      <c r="S5" s="64"/>
      <c r="T5" s="65"/>
      <c r="U5" s="66"/>
      <c r="V5" s="104"/>
      <c r="X5" s="104"/>
      <c r="Z5" s="103"/>
      <c r="AA5" s="64"/>
      <c r="AB5" s="65"/>
      <c r="AC5" s="66"/>
      <c r="AD5" s="103"/>
    </row>
    <row r="6" ht="6.75" customHeight="1" thickBot="1" thickTop="1"/>
    <row r="7" spans="2:30" ht="16.5" thickTop="1">
      <c r="B7" s="94"/>
      <c r="H7" s="94"/>
      <c r="P7" s="101"/>
      <c r="X7" s="101"/>
      <c r="AD7" s="105"/>
    </row>
    <row r="8" spans="2:30" ht="15.75">
      <c r="B8" s="106"/>
      <c r="C8" s="172" t="s">
        <v>71</v>
      </c>
      <c r="D8" s="176"/>
      <c r="E8" s="176"/>
      <c r="F8" s="107"/>
      <c r="G8" s="108"/>
      <c r="H8" s="106"/>
      <c r="I8" s="112"/>
      <c r="J8" s="113"/>
      <c r="K8" s="197" t="s">
        <v>71</v>
      </c>
      <c r="L8" s="197"/>
      <c r="M8" s="197"/>
      <c r="N8" s="113"/>
      <c r="O8" s="114"/>
      <c r="P8" s="115"/>
      <c r="Q8" s="112"/>
      <c r="R8" s="113"/>
      <c r="S8" s="197" t="s">
        <v>71</v>
      </c>
      <c r="T8" s="197"/>
      <c r="U8" s="197"/>
      <c r="V8" s="113"/>
      <c r="W8" s="114"/>
      <c r="X8" s="115"/>
      <c r="Z8" s="110"/>
      <c r="AA8" s="181" t="s">
        <v>71</v>
      </c>
      <c r="AB8" s="176"/>
      <c r="AC8" s="177"/>
      <c r="AD8" s="111"/>
    </row>
    <row r="9" spans="2:30" ht="15.75">
      <c r="B9" s="106"/>
      <c r="C9" s="175" t="s">
        <v>72</v>
      </c>
      <c r="D9" s="176"/>
      <c r="E9" s="176"/>
      <c r="F9" s="69"/>
      <c r="G9" s="70"/>
      <c r="H9" s="106"/>
      <c r="I9" s="118"/>
      <c r="J9" s="119"/>
      <c r="K9" s="193" t="s">
        <v>72</v>
      </c>
      <c r="L9" s="193"/>
      <c r="M9" s="193"/>
      <c r="N9" s="119"/>
      <c r="O9" s="120"/>
      <c r="P9" s="115"/>
      <c r="Q9" s="118"/>
      <c r="R9" s="119"/>
      <c r="S9" s="193" t="s">
        <v>72</v>
      </c>
      <c r="T9" s="193"/>
      <c r="U9" s="193"/>
      <c r="V9" s="119"/>
      <c r="W9" s="120"/>
      <c r="X9" s="115"/>
      <c r="Z9" s="117"/>
      <c r="AA9" s="184" t="s">
        <v>72</v>
      </c>
      <c r="AB9" s="176"/>
      <c r="AC9" s="177"/>
      <c r="AD9" s="111"/>
    </row>
    <row r="10" spans="2:30" ht="16.5" thickBot="1">
      <c r="B10" s="102"/>
      <c r="C10" s="178" t="s">
        <v>6</v>
      </c>
      <c r="D10" s="179"/>
      <c r="E10" s="179"/>
      <c r="H10" s="106"/>
      <c r="K10" s="196" t="s">
        <v>8</v>
      </c>
      <c r="L10" s="196"/>
      <c r="M10" s="196"/>
      <c r="P10" s="115"/>
      <c r="S10" s="196" t="s">
        <v>8</v>
      </c>
      <c r="T10" s="196"/>
      <c r="U10" s="196"/>
      <c r="X10" s="115"/>
      <c r="AA10" s="182" t="s">
        <v>7</v>
      </c>
      <c r="AB10" s="182"/>
      <c r="AC10" s="183"/>
      <c r="AD10" s="103"/>
    </row>
    <row r="11" spans="3:29" ht="6.75" customHeight="1" thickBot="1" thickTop="1">
      <c r="C11" s="173"/>
      <c r="D11" s="173"/>
      <c r="E11" s="173"/>
      <c r="F11" s="173"/>
      <c r="G11" s="174"/>
      <c r="H11" s="106"/>
      <c r="I11" s="192"/>
      <c r="J11" s="200"/>
      <c r="K11" s="200"/>
      <c r="L11" s="200"/>
      <c r="M11" s="200"/>
      <c r="N11" s="200"/>
      <c r="O11" s="194"/>
      <c r="P11" s="115"/>
      <c r="Q11" s="192"/>
      <c r="R11" s="200"/>
      <c r="S11" s="200"/>
      <c r="T11" s="200"/>
      <c r="U11" s="200"/>
      <c r="V11" s="200"/>
      <c r="W11" s="194"/>
      <c r="X11" s="115"/>
      <c r="Y11" s="195"/>
      <c r="Z11" s="184"/>
      <c r="AA11" s="184"/>
      <c r="AB11" s="184"/>
      <c r="AC11" s="184"/>
    </row>
    <row r="12" spans="2:30" ht="9.75" customHeight="1" thickBot="1" thickTop="1">
      <c r="B12" s="94"/>
      <c r="C12" s="185"/>
      <c r="D12" s="198"/>
      <c r="E12" s="199"/>
      <c r="F12" s="94"/>
      <c r="H12" s="106"/>
      <c r="J12" s="101"/>
      <c r="K12" s="185"/>
      <c r="L12" s="198"/>
      <c r="M12" s="199"/>
      <c r="N12" s="101"/>
      <c r="P12" s="115"/>
      <c r="R12" s="101"/>
      <c r="S12" s="185"/>
      <c r="T12" s="198"/>
      <c r="U12" s="199"/>
      <c r="V12" s="101"/>
      <c r="X12" s="115"/>
      <c r="Z12" s="105"/>
      <c r="AA12" s="188"/>
      <c r="AB12" s="189"/>
      <c r="AC12" s="190"/>
      <c r="AD12" s="105"/>
    </row>
    <row r="13" spans="2:30" ht="17.25" thickBot="1" thickTop="1">
      <c r="B13" s="121"/>
      <c r="C13" s="122"/>
      <c r="D13" s="122"/>
      <c r="E13" s="122"/>
      <c r="F13" s="123"/>
      <c r="H13" s="102"/>
      <c r="J13" s="127"/>
      <c r="K13" s="128"/>
      <c r="L13" s="128"/>
      <c r="M13" s="128"/>
      <c r="N13" s="129"/>
      <c r="P13" s="104"/>
      <c r="R13" s="127"/>
      <c r="S13" s="128"/>
      <c r="T13" s="128"/>
      <c r="U13" s="128"/>
      <c r="V13" s="129"/>
      <c r="X13" s="104"/>
      <c r="Z13" s="124"/>
      <c r="AA13" s="125"/>
      <c r="AB13" s="125"/>
      <c r="AC13" s="125"/>
      <c r="AD13" s="126"/>
    </row>
    <row r="14" ht="16.5" thickTop="1"/>
  </sheetData>
  <sheetProtection/>
  <mergeCells count="21">
    <mergeCell ref="C8:E8"/>
    <mergeCell ref="C10:E10"/>
    <mergeCell ref="I11:O11"/>
    <mergeCell ref="Y11:AC11"/>
    <mergeCell ref="C11:G11"/>
    <mergeCell ref="B2:F2"/>
    <mergeCell ref="S8:U8"/>
    <mergeCell ref="AA8:AC8"/>
    <mergeCell ref="C9:E9"/>
    <mergeCell ref="K9:M9"/>
    <mergeCell ref="K8:M8"/>
    <mergeCell ref="K10:M10"/>
    <mergeCell ref="AA9:AC9"/>
    <mergeCell ref="AA12:AC12"/>
    <mergeCell ref="C12:E12"/>
    <mergeCell ref="K12:M12"/>
    <mergeCell ref="S12:U12"/>
    <mergeCell ref="AA10:AC10"/>
    <mergeCell ref="S9:U9"/>
    <mergeCell ref="Q11:W11"/>
    <mergeCell ref="S10:U10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BZ103"/>
  <sheetViews>
    <sheetView showGridLines="0" zoomScalePageLayoutView="0" workbookViewId="0" topLeftCell="A67">
      <selection activeCell="C89" sqref="C89:E91"/>
    </sheetView>
  </sheetViews>
  <sheetFormatPr defaultColWidth="2.75390625" defaultRowHeight="12.75"/>
  <cols>
    <col min="1" max="13" width="2.75390625" style="52" customWidth="1"/>
    <col min="14" max="15" width="1.12109375" style="52" customWidth="1"/>
    <col min="16" max="16" width="1.75390625" style="52" customWidth="1"/>
    <col min="17" max="18" width="1.12109375" style="52" customWidth="1"/>
    <col min="19" max="29" width="2.75390625" style="52" customWidth="1"/>
    <col min="30" max="31" width="1.12109375" style="52" customWidth="1"/>
    <col min="32" max="32" width="1.75390625" style="52" customWidth="1"/>
    <col min="33" max="34" width="1.12109375" style="52" customWidth="1"/>
    <col min="35" max="37" width="2.75390625" style="52" customWidth="1"/>
    <col min="38" max="39" width="1.12109375" style="52" customWidth="1"/>
    <col min="40" max="40" width="1.75390625" style="52" customWidth="1"/>
    <col min="41" max="42" width="1.12109375" style="52" customWidth="1"/>
    <col min="43" max="53" width="2.75390625" style="52" customWidth="1"/>
    <col min="54" max="55" width="1.12109375" style="52" customWidth="1"/>
    <col min="56" max="56" width="1.75390625" style="52" customWidth="1"/>
    <col min="57" max="58" width="1.12109375" style="52" customWidth="1"/>
    <col min="59" max="61" width="2.75390625" style="52" customWidth="1"/>
    <col min="62" max="63" width="1.12109375" style="52" customWidth="1"/>
    <col min="64" max="64" width="1.75390625" style="52" customWidth="1"/>
    <col min="65" max="66" width="1.12109375" style="52" customWidth="1"/>
    <col min="67" max="69" width="2.75390625" style="52" customWidth="1"/>
    <col min="70" max="71" width="1.12109375" style="52" customWidth="1"/>
    <col min="72" max="72" width="1.75390625" style="52" customWidth="1"/>
    <col min="73" max="74" width="1.12109375" style="52" customWidth="1"/>
    <col min="75" max="16384" width="2.75390625" style="52" customWidth="1"/>
  </cols>
  <sheetData>
    <row r="2" spans="2:6" ht="15.75">
      <c r="B2" s="171" t="s">
        <v>17</v>
      </c>
      <c r="C2" s="171"/>
      <c r="D2" s="171"/>
      <c r="E2" s="171"/>
      <c r="F2" s="171"/>
    </row>
    <row r="3" ht="16.5" thickBot="1"/>
    <row r="4" spans="2:78" ht="17.25" thickBot="1" thickTop="1">
      <c r="B4" s="60"/>
      <c r="C4" s="61"/>
      <c r="D4" s="61"/>
      <c r="E4" s="61"/>
      <c r="F4" s="62"/>
      <c r="J4" s="91"/>
      <c r="K4" s="92"/>
      <c r="L4" s="92"/>
      <c r="M4" s="92"/>
      <c r="N4" s="93"/>
      <c r="P4" s="94"/>
      <c r="R4" s="95"/>
      <c r="S4" s="96"/>
      <c r="T4" s="96"/>
      <c r="U4" s="96"/>
      <c r="V4" s="97"/>
      <c r="Z4" s="91"/>
      <c r="AA4" s="92"/>
      <c r="AB4" s="92"/>
      <c r="AC4" s="92"/>
      <c r="AD4" s="93"/>
      <c r="AF4" s="94"/>
      <c r="AH4" s="98"/>
      <c r="AI4" s="99"/>
      <c r="AJ4" s="99"/>
      <c r="AK4" s="99"/>
      <c r="AL4" s="100"/>
      <c r="AN4" s="101"/>
      <c r="AP4" s="95"/>
      <c r="AQ4" s="96"/>
      <c r="AR4" s="96"/>
      <c r="AS4" s="96"/>
      <c r="AT4" s="97"/>
      <c r="AX4" s="91"/>
      <c r="AY4" s="92"/>
      <c r="AZ4" s="92"/>
      <c r="BA4" s="92"/>
      <c r="BB4" s="93"/>
      <c r="BD4" s="94"/>
      <c r="BF4" s="98"/>
      <c r="BG4" s="99"/>
      <c r="BH4" s="99"/>
      <c r="BI4" s="99"/>
      <c r="BJ4" s="100"/>
      <c r="BL4" s="101"/>
      <c r="BN4" s="98"/>
      <c r="BO4" s="99"/>
      <c r="BP4" s="99"/>
      <c r="BQ4" s="99"/>
      <c r="BR4" s="100"/>
      <c r="BT4" s="101"/>
      <c r="BV4" s="95"/>
      <c r="BW4" s="96"/>
      <c r="BX4" s="96"/>
      <c r="BY4" s="96"/>
      <c r="BZ4" s="97"/>
    </row>
    <row r="5" spans="2:78" ht="9.75" customHeight="1" thickBot="1" thickTop="1">
      <c r="B5" s="63"/>
      <c r="C5" s="64"/>
      <c r="D5" s="65"/>
      <c r="E5" s="66"/>
      <c r="F5" s="63"/>
      <c r="J5" s="102"/>
      <c r="K5" s="64"/>
      <c r="L5" s="65"/>
      <c r="M5" s="66"/>
      <c r="N5" s="102"/>
      <c r="P5" s="102"/>
      <c r="R5" s="103"/>
      <c r="S5" s="64"/>
      <c r="T5" s="65"/>
      <c r="U5" s="66"/>
      <c r="V5" s="103"/>
      <c r="Z5" s="102"/>
      <c r="AA5" s="64"/>
      <c r="AB5" s="65"/>
      <c r="AC5" s="66"/>
      <c r="AD5" s="102"/>
      <c r="AF5" s="102"/>
      <c r="AH5" s="104"/>
      <c r="AI5" s="64"/>
      <c r="AJ5" s="65"/>
      <c r="AK5" s="66"/>
      <c r="AL5" s="104"/>
      <c r="AN5" s="104"/>
      <c r="AP5" s="103"/>
      <c r="AQ5" s="64"/>
      <c r="AR5" s="65"/>
      <c r="AS5" s="66"/>
      <c r="AT5" s="103"/>
      <c r="AX5" s="102"/>
      <c r="AY5" s="64"/>
      <c r="AZ5" s="65"/>
      <c r="BA5" s="66"/>
      <c r="BB5" s="102"/>
      <c r="BD5" s="102"/>
      <c r="BF5" s="104"/>
      <c r="BG5" s="64"/>
      <c r="BH5" s="65"/>
      <c r="BI5" s="66"/>
      <c r="BJ5" s="104"/>
      <c r="BL5" s="104"/>
      <c r="BN5" s="104"/>
      <c r="BO5" s="64"/>
      <c r="BP5" s="65"/>
      <c r="BQ5" s="66"/>
      <c r="BR5" s="104"/>
      <c r="BT5" s="104"/>
      <c r="BV5" s="103"/>
      <c r="BW5" s="64"/>
      <c r="BX5" s="65"/>
      <c r="BY5" s="66"/>
      <c r="BZ5" s="103"/>
    </row>
    <row r="6" ht="6.75" customHeight="1" thickBot="1" thickTop="1"/>
    <row r="7" spans="2:78" ht="16.5" thickTop="1">
      <c r="B7" s="67"/>
      <c r="F7" s="67"/>
      <c r="J7" s="94"/>
      <c r="P7" s="94"/>
      <c r="V7" s="105"/>
      <c r="Z7" s="94"/>
      <c r="AF7" s="94"/>
      <c r="AN7" s="101"/>
      <c r="AT7" s="105"/>
      <c r="AX7" s="94"/>
      <c r="BD7" s="94"/>
      <c r="BL7" s="101"/>
      <c r="BT7" s="101"/>
      <c r="BZ7" s="105"/>
    </row>
    <row r="8" spans="2:78" ht="15.75">
      <c r="B8" s="68"/>
      <c r="C8" s="172" t="s">
        <v>69</v>
      </c>
      <c r="D8" s="173"/>
      <c r="E8" s="174"/>
      <c r="F8" s="71"/>
      <c r="G8" s="72"/>
      <c r="J8" s="106"/>
      <c r="K8" s="172" t="s">
        <v>71</v>
      </c>
      <c r="L8" s="176"/>
      <c r="M8" s="176"/>
      <c r="N8" s="107"/>
      <c r="O8" s="108"/>
      <c r="P8" s="106"/>
      <c r="Q8" s="109"/>
      <c r="R8" s="110"/>
      <c r="S8" s="181" t="s">
        <v>71</v>
      </c>
      <c r="T8" s="176"/>
      <c r="U8" s="177"/>
      <c r="V8" s="111"/>
      <c r="Z8" s="106"/>
      <c r="AA8" s="172" t="s">
        <v>71</v>
      </c>
      <c r="AB8" s="176"/>
      <c r="AC8" s="176"/>
      <c r="AD8" s="107"/>
      <c r="AE8" s="108"/>
      <c r="AF8" s="106"/>
      <c r="AG8" s="112"/>
      <c r="AH8" s="113"/>
      <c r="AI8" s="197" t="s">
        <v>71</v>
      </c>
      <c r="AJ8" s="197"/>
      <c r="AK8" s="197"/>
      <c r="AL8" s="113"/>
      <c r="AM8" s="114"/>
      <c r="AN8" s="115"/>
      <c r="AP8" s="110"/>
      <c r="AQ8" s="181" t="s">
        <v>71</v>
      </c>
      <c r="AR8" s="176"/>
      <c r="AS8" s="177"/>
      <c r="AT8" s="111"/>
      <c r="AX8" s="106"/>
      <c r="AY8" s="172" t="s">
        <v>71</v>
      </c>
      <c r="AZ8" s="176"/>
      <c r="BA8" s="176"/>
      <c r="BB8" s="107"/>
      <c r="BC8" s="108"/>
      <c r="BD8" s="106"/>
      <c r="BE8" s="112"/>
      <c r="BF8" s="113"/>
      <c r="BG8" s="197" t="s">
        <v>71</v>
      </c>
      <c r="BH8" s="197"/>
      <c r="BI8" s="197"/>
      <c r="BJ8" s="113"/>
      <c r="BK8" s="114"/>
      <c r="BL8" s="115"/>
      <c r="BM8" s="112"/>
      <c r="BN8" s="113"/>
      <c r="BO8" s="197" t="s">
        <v>71</v>
      </c>
      <c r="BP8" s="197"/>
      <c r="BQ8" s="197"/>
      <c r="BR8" s="113"/>
      <c r="BS8" s="114"/>
      <c r="BT8" s="115"/>
      <c r="BV8" s="110"/>
      <c r="BW8" s="181" t="s">
        <v>71</v>
      </c>
      <c r="BX8" s="176"/>
      <c r="BY8" s="177"/>
      <c r="BZ8" s="111"/>
    </row>
    <row r="9" spans="2:78" ht="15.75">
      <c r="B9" s="68"/>
      <c r="C9" s="175" t="s">
        <v>70</v>
      </c>
      <c r="D9" s="173"/>
      <c r="E9" s="174"/>
      <c r="F9" s="73"/>
      <c r="G9" s="74"/>
      <c r="J9" s="106"/>
      <c r="K9" s="175" t="s">
        <v>72</v>
      </c>
      <c r="L9" s="176"/>
      <c r="M9" s="176"/>
      <c r="N9" s="69"/>
      <c r="O9" s="70"/>
      <c r="P9" s="106"/>
      <c r="Q9" s="116"/>
      <c r="R9" s="117"/>
      <c r="S9" s="184" t="s">
        <v>72</v>
      </c>
      <c r="T9" s="176"/>
      <c r="U9" s="177"/>
      <c r="V9" s="111"/>
      <c r="Z9" s="106"/>
      <c r="AA9" s="175" t="s">
        <v>72</v>
      </c>
      <c r="AB9" s="176"/>
      <c r="AC9" s="176"/>
      <c r="AD9" s="69"/>
      <c r="AE9" s="70"/>
      <c r="AF9" s="106"/>
      <c r="AG9" s="118"/>
      <c r="AH9" s="119"/>
      <c r="AI9" s="193" t="s">
        <v>72</v>
      </c>
      <c r="AJ9" s="193"/>
      <c r="AK9" s="193"/>
      <c r="AL9" s="119"/>
      <c r="AM9" s="120"/>
      <c r="AN9" s="115"/>
      <c r="AP9" s="117"/>
      <c r="AQ9" s="184" t="s">
        <v>72</v>
      </c>
      <c r="AR9" s="176"/>
      <c r="AS9" s="177"/>
      <c r="AT9" s="111"/>
      <c r="AX9" s="106"/>
      <c r="AY9" s="175" t="s">
        <v>72</v>
      </c>
      <c r="AZ9" s="176"/>
      <c r="BA9" s="176"/>
      <c r="BB9" s="69"/>
      <c r="BC9" s="70"/>
      <c r="BD9" s="106"/>
      <c r="BE9" s="118"/>
      <c r="BF9" s="119"/>
      <c r="BG9" s="193" t="s">
        <v>72</v>
      </c>
      <c r="BH9" s="193"/>
      <c r="BI9" s="193"/>
      <c r="BJ9" s="119"/>
      <c r="BK9" s="120"/>
      <c r="BL9" s="115"/>
      <c r="BM9" s="118"/>
      <c r="BN9" s="119"/>
      <c r="BO9" s="193" t="s">
        <v>72</v>
      </c>
      <c r="BP9" s="193"/>
      <c r="BQ9" s="193"/>
      <c r="BR9" s="119"/>
      <c r="BS9" s="120"/>
      <c r="BT9" s="115"/>
      <c r="BV9" s="117"/>
      <c r="BW9" s="184" t="s">
        <v>72</v>
      </c>
      <c r="BX9" s="176"/>
      <c r="BY9" s="177"/>
      <c r="BZ9" s="111"/>
    </row>
    <row r="10" spans="2:78" ht="16.5" thickBot="1">
      <c r="B10" s="63"/>
      <c r="F10" s="63"/>
      <c r="G10" s="75"/>
      <c r="J10" s="102"/>
      <c r="K10" s="178" t="s">
        <v>6</v>
      </c>
      <c r="L10" s="179"/>
      <c r="M10" s="179"/>
      <c r="P10" s="106"/>
      <c r="S10" s="182" t="s">
        <v>7</v>
      </c>
      <c r="T10" s="182"/>
      <c r="U10" s="183"/>
      <c r="V10" s="103"/>
      <c r="Z10" s="102"/>
      <c r="AA10" s="178" t="s">
        <v>6</v>
      </c>
      <c r="AB10" s="179"/>
      <c r="AC10" s="179"/>
      <c r="AF10" s="106"/>
      <c r="AI10" s="196" t="s">
        <v>8</v>
      </c>
      <c r="AJ10" s="196"/>
      <c r="AK10" s="196"/>
      <c r="AN10" s="115"/>
      <c r="AQ10" s="182" t="s">
        <v>7</v>
      </c>
      <c r="AR10" s="182"/>
      <c r="AS10" s="183"/>
      <c r="AT10" s="103"/>
      <c r="AX10" s="102"/>
      <c r="AY10" s="178" t="s">
        <v>6</v>
      </c>
      <c r="AZ10" s="179"/>
      <c r="BA10" s="179"/>
      <c r="BD10" s="106"/>
      <c r="BG10" s="196" t="s">
        <v>8</v>
      </c>
      <c r="BH10" s="196"/>
      <c r="BI10" s="196"/>
      <c r="BL10" s="115"/>
      <c r="BO10" s="196" t="s">
        <v>8</v>
      </c>
      <c r="BP10" s="196"/>
      <c r="BQ10" s="196"/>
      <c r="BT10" s="115"/>
      <c r="BW10" s="182" t="s">
        <v>7</v>
      </c>
      <c r="BX10" s="182"/>
      <c r="BY10" s="183"/>
      <c r="BZ10" s="103"/>
    </row>
    <row r="11" spans="3:77" ht="6.75" customHeight="1" thickBot="1" thickTop="1">
      <c r="C11" s="69"/>
      <c r="D11" s="69"/>
      <c r="E11" s="69"/>
      <c r="F11" s="69"/>
      <c r="G11" s="74"/>
      <c r="K11" s="173"/>
      <c r="L11" s="173"/>
      <c r="M11" s="173"/>
      <c r="N11" s="173"/>
      <c r="O11" s="174"/>
      <c r="P11" s="106"/>
      <c r="Q11" s="191"/>
      <c r="R11" s="184"/>
      <c r="S11" s="184"/>
      <c r="T11" s="184"/>
      <c r="U11" s="184"/>
      <c r="AA11" s="173"/>
      <c r="AB11" s="173"/>
      <c r="AC11" s="173"/>
      <c r="AD11" s="173"/>
      <c r="AE11" s="174"/>
      <c r="AF11" s="106"/>
      <c r="AG11" s="192"/>
      <c r="AH11" s="193"/>
      <c r="AI11" s="193"/>
      <c r="AJ11" s="193"/>
      <c r="AK11" s="193"/>
      <c r="AL11" s="193"/>
      <c r="AM11" s="194"/>
      <c r="AN11" s="115"/>
      <c r="AO11" s="195"/>
      <c r="AP11" s="184"/>
      <c r="AQ11" s="184"/>
      <c r="AR11" s="184"/>
      <c r="AS11" s="184"/>
      <c r="AY11" s="173"/>
      <c r="AZ11" s="173"/>
      <c r="BA11" s="173"/>
      <c r="BB11" s="173"/>
      <c r="BC11" s="174"/>
      <c r="BD11" s="106"/>
      <c r="BE11" s="192"/>
      <c r="BF11" s="200"/>
      <c r="BG11" s="200"/>
      <c r="BH11" s="200"/>
      <c r="BI11" s="200"/>
      <c r="BJ11" s="200"/>
      <c r="BK11" s="194"/>
      <c r="BL11" s="115"/>
      <c r="BM11" s="192"/>
      <c r="BN11" s="200"/>
      <c r="BO11" s="200"/>
      <c r="BP11" s="200"/>
      <c r="BQ11" s="200"/>
      <c r="BR11" s="200"/>
      <c r="BS11" s="194"/>
      <c r="BT11" s="115"/>
      <c r="BU11" s="195"/>
      <c r="BV11" s="184"/>
      <c r="BW11" s="184"/>
      <c r="BX11" s="184"/>
      <c r="BY11" s="184"/>
    </row>
    <row r="12" spans="2:78" ht="9.75" customHeight="1" thickBot="1" thickTop="1">
      <c r="B12" s="67"/>
      <c r="C12" s="76"/>
      <c r="D12" s="77"/>
      <c r="E12" s="78"/>
      <c r="F12" s="67"/>
      <c r="J12" s="94"/>
      <c r="K12" s="185"/>
      <c r="L12" s="186"/>
      <c r="M12" s="187"/>
      <c r="N12" s="94"/>
      <c r="P12" s="106"/>
      <c r="R12" s="105"/>
      <c r="S12" s="188"/>
      <c r="T12" s="189"/>
      <c r="U12" s="190"/>
      <c r="V12" s="105"/>
      <c r="Z12" s="94"/>
      <c r="AA12" s="185"/>
      <c r="AB12" s="186"/>
      <c r="AC12" s="187"/>
      <c r="AD12" s="94"/>
      <c r="AF12" s="106"/>
      <c r="AH12" s="101"/>
      <c r="AI12" s="185"/>
      <c r="AJ12" s="186"/>
      <c r="AK12" s="187"/>
      <c r="AL12" s="101"/>
      <c r="AN12" s="115"/>
      <c r="AP12" s="105"/>
      <c r="AQ12" s="188"/>
      <c r="AR12" s="189"/>
      <c r="AS12" s="190"/>
      <c r="AT12" s="105"/>
      <c r="AX12" s="94"/>
      <c r="AY12" s="185"/>
      <c r="AZ12" s="198"/>
      <c r="BA12" s="199"/>
      <c r="BB12" s="94"/>
      <c r="BD12" s="106"/>
      <c r="BF12" s="101"/>
      <c r="BG12" s="185"/>
      <c r="BH12" s="198"/>
      <c r="BI12" s="199"/>
      <c r="BJ12" s="101"/>
      <c r="BL12" s="115"/>
      <c r="BN12" s="101"/>
      <c r="BO12" s="185"/>
      <c r="BP12" s="198"/>
      <c r="BQ12" s="199"/>
      <c r="BR12" s="101"/>
      <c r="BT12" s="115"/>
      <c r="BV12" s="105"/>
      <c r="BW12" s="188"/>
      <c r="BX12" s="189"/>
      <c r="BY12" s="190"/>
      <c r="BZ12" s="105"/>
    </row>
    <row r="13" spans="2:78" ht="17.25" thickBot="1" thickTop="1">
      <c r="B13" s="79"/>
      <c r="C13" s="80"/>
      <c r="D13" s="80"/>
      <c r="E13" s="80"/>
      <c r="F13" s="81"/>
      <c r="J13" s="121"/>
      <c r="K13" s="122"/>
      <c r="L13" s="122"/>
      <c r="M13" s="122"/>
      <c r="N13" s="123"/>
      <c r="P13" s="102"/>
      <c r="R13" s="124"/>
      <c r="S13" s="125"/>
      <c r="T13" s="125"/>
      <c r="U13" s="125"/>
      <c r="V13" s="126"/>
      <c r="Z13" s="121"/>
      <c r="AA13" s="122"/>
      <c r="AB13" s="122"/>
      <c r="AC13" s="122"/>
      <c r="AD13" s="123"/>
      <c r="AF13" s="102"/>
      <c r="AH13" s="127"/>
      <c r="AI13" s="128"/>
      <c r="AJ13" s="128"/>
      <c r="AK13" s="128"/>
      <c r="AL13" s="129"/>
      <c r="AN13" s="104"/>
      <c r="AP13" s="124"/>
      <c r="AQ13" s="125"/>
      <c r="AR13" s="125"/>
      <c r="AS13" s="125"/>
      <c r="AT13" s="126"/>
      <c r="AX13" s="121"/>
      <c r="AY13" s="122"/>
      <c r="AZ13" s="122"/>
      <c r="BA13" s="122"/>
      <c r="BB13" s="123"/>
      <c r="BD13" s="102"/>
      <c r="BF13" s="127"/>
      <c r="BG13" s="128"/>
      <c r="BH13" s="128"/>
      <c r="BI13" s="128"/>
      <c r="BJ13" s="129"/>
      <c r="BL13" s="104"/>
      <c r="BN13" s="127"/>
      <c r="BO13" s="128"/>
      <c r="BP13" s="128"/>
      <c r="BQ13" s="128"/>
      <c r="BR13" s="129"/>
      <c r="BT13" s="104"/>
      <c r="BV13" s="124"/>
      <c r="BW13" s="125"/>
      <c r="BX13" s="125"/>
      <c r="BY13" s="125"/>
      <c r="BZ13" s="126"/>
    </row>
    <row r="14" ht="16.5" thickTop="1"/>
    <row r="15" ht="16.5" thickBot="1"/>
    <row r="16" spans="2:6" ht="17.25" thickBot="1" thickTop="1">
      <c r="B16" s="60"/>
      <c r="C16" s="61"/>
      <c r="D16" s="61"/>
      <c r="E16" s="61"/>
      <c r="F16" s="62"/>
    </row>
    <row r="17" spans="2:6" ht="9.75" customHeight="1" thickBot="1" thickTop="1">
      <c r="B17" s="63"/>
      <c r="C17" s="64"/>
      <c r="D17" s="65"/>
      <c r="E17" s="66"/>
      <c r="F17" s="63"/>
    </row>
    <row r="18" ht="6.75" customHeight="1" thickBot="1" thickTop="1"/>
    <row r="19" spans="2:6" ht="16.5" thickTop="1">
      <c r="B19" s="83"/>
      <c r="F19" s="83"/>
    </row>
    <row r="20" spans="2:6" ht="15.75">
      <c r="B20" s="84"/>
      <c r="C20" s="172" t="s">
        <v>71</v>
      </c>
      <c r="D20" s="176"/>
      <c r="E20" s="177"/>
      <c r="F20" s="85"/>
    </row>
    <row r="21" spans="2:6" ht="15.75">
      <c r="B21" s="84"/>
      <c r="C21" s="175" t="s">
        <v>72</v>
      </c>
      <c r="D21" s="176"/>
      <c r="E21" s="177"/>
      <c r="F21" s="86"/>
    </row>
    <row r="22" spans="2:6" ht="16.5" thickBot="1">
      <c r="B22" s="87"/>
      <c r="C22" s="178" t="s">
        <v>37</v>
      </c>
      <c r="D22" s="179"/>
      <c r="E22" s="180"/>
      <c r="F22" s="87"/>
    </row>
    <row r="23" spans="3:6" ht="6.75" customHeight="1" thickBot="1" thickTop="1">
      <c r="C23" s="69"/>
      <c r="D23" s="69"/>
      <c r="E23" s="69"/>
      <c r="F23" s="69"/>
    </row>
    <row r="24" spans="2:6" ht="9.75" customHeight="1" thickBot="1" thickTop="1">
      <c r="B24" s="83"/>
      <c r="C24" s="76"/>
      <c r="D24" s="77"/>
      <c r="E24" s="78"/>
      <c r="F24" s="83"/>
    </row>
    <row r="25" spans="2:6" ht="17.25" thickBot="1" thickTop="1">
      <c r="B25" s="88"/>
      <c r="C25" s="89"/>
      <c r="D25" s="89"/>
      <c r="E25" s="89"/>
      <c r="F25" s="90"/>
    </row>
    <row r="26" spans="2:6" ht="9.75" customHeight="1" thickBot="1" thickTop="1">
      <c r="B26" s="87"/>
      <c r="F26" s="87"/>
    </row>
    <row r="27" ht="6.75" customHeight="1" thickBot="1" thickTop="1"/>
    <row r="28" spans="2:6" ht="16.5" thickTop="1">
      <c r="B28" s="67"/>
      <c r="F28" s="67"/>
    </row>
    <row r="29" spans="2:6" ht="15.75">
      <c r="B29" s="68"/>
      <c r="C29" s="172" t="s">
        <v>69</v>
      </c>
      <c r="D29" s="173"/>
      <c r="E29" s="174"/>
      <c r="F29" s="71"/>
    </row>
    <row r="30" spans="2:6" ht="15.75">
      <c r="B30" s="68"/>
      <c r="C30" s="175" t="s">
        <v>70</v>
      </c>
      <c r="D30" s="173"/>
      <c r="E30" s="174"/>
      <c r="F30" s="73"/>
    </row>
    <row r="31" spans="2:6" ht="16.5" thickBot="1">
      <c r="B31" s="63"/>
      <c r="F31" s="63"/>
    </row>
    <row r="32" spans="3:6" ht="6.75" customHeight="1" thickBot="1" thickTop="1">
      <c r="C32" s="69"/>
      <c r="D32" s="69"/>
      <c r="E32" s="69"/>
      <c r="F32" s="69"/>
    </row>
    <row r="33" spans="2:6" ht="9.75" customHeight="1" thickBot="1" thickTop="1">
      <c r="B33" s="67"/>
      <c r="C33" s="76"/>
      <c r="D33" s="77"/>
      <c r="E33" s="78"/>
      <c r="F33" s="67"/>
    </row>
    <row r="34" spans="2:6" ht="17.25" thickBot="1" thickTop="1">
      <c r="B34" s="79"/>
      <c r="C34" s="80"/>
      <c r="D34" s="80"/>
      <c r="E34" s="80"/>
      <c r="F34" s="81"/>
    </row>
    <row r="35" ht="16.5" thickTop="1"/>
    <row r="36" ht="16.5" thickBot="1"/>
    <row r="37" spans="2:6" ht="17.25" thickBot="1" thickTop="1">
      <c r="B37" s="60"/>
      <c r="C37" s="61"/>
      <c r="D37" s="61"/>
      <c r="E37" s="61"/>
      <c r="F37" s="62"/>
    </row>
    <row r="38" spans="2:6" ht="9.75" customHeight="1" thickBot="1" thickTop="1">
      <c r="B38" s="63"/>
      <c r="C38" s="64"/>
      <c r="D38" s="65"/>
      <c r="E38" s="66"/>
      <c r="F38" s="63"/>
    </row>
    <row r="39" ht="6.75" customHeight="1" thickBot="1" thickTop="1"/>
    <row r="40" spans="2:6" ht="16.5" thickTop="1">
      <c r="B40" s="83"/>
      <c r="F40" s="83"/>
    </row>
    <row r="41" spans="2:6" ht="15.75">
      <c r="B41" s="84"/>
      <c r="C41" s="172" t="s">
        <v>71</v>
      </c>
      <c r="D41" s="176"/>
      <c r="E41" s="177"/>
      <c r="F41" s="85"/>
    </row>
    <row r="42" spans="2:6" ht="15.75">
      <c r="B42" s="84"/>
      <c r="C42" s="175" t="s">
        <v>72</v>
      </c>
      <c r="D42" s="176"/>
      <c r="E42" s="177"/>
      <c r="F42" s="86"/>
    </row>
    <row r="43" spans="2:6" ht="16.5" thickBot="1">
      <c r="B43" s="87"/>
      <c r="C43" s="178" t="s">
        <v>37</v>
      </c>
      <c r="D43" s="179"/>
      <c r="E43" s="180"/>
      <c r="F43" s="87"/>
    </row>
    <row r="44" spans="3:6" ht="6.75" customHeight="1" thickBot="1" thickTop="1">
      <c r="C44" s="69"/>
      <c r="D44" s="69"/>
      <c r="E44" s="69"/>
      <c r="F44" s="69"/>
    </row>
    <row r="45" spans="2:6" ht="9.75" customHeight="1" thickBot="1" thickTop="1">
      <c r="B45" s="83"/>
      <c r="C45" s="76"/>
      <c r="D45" s="77"/>
      <c r="E45" s="78"/>
      <c r="F45" s="83"/>
    </row>
    <row r="46" spans="2:6" ht="17.25" thickBot="1" thickTop="1">
      <c r="B46" s="88"/>
      <c r="C46" s="89"/>
      <c r="D46" s="89"/>
      <c r="E46" s="89"/>
      <c r="F46" s="90"/>
    </row>
    <row r="47" spans="2:6" ht="9.75" customHeight="1" thickBot="1" thickTop="1">
      <c r="B47" s="87"/>
      <c r="F47" s="87"/>
    </row>
    <row r="48" ht="6.75" customHeight="1" thickBot="1" thickTop="1"/>
    <row r="49" spans="2:6" ht="16.5" thickTop="1">
      <c r="B49" s="83"/>
      <c r="F49" s="83"/>
    </row>
    <row r="50" spans="2:6" ht="15.75">
      <c r="B50" s="84"/>
      <c r="C50" s="172" t="s">
        <v>71</v>
      </c>
      <c r="D50" s="176"/>
      <c r="E50" s="177"/>
      <c r="F50" s="85"/>
    </row>
    <row r="51" spans="2:6" ht="15.75">
      <c r="B51" s="84"/>
      <c r="C51" s="175" t="s">
        <v>72</v>
      </c>
      <c r="D51" s="176"/>
      <c r="E51" s="177"/>
      <c r="F51" s="86"/>
    </row>
    <row r="52" spans="2:6" ht="16.5" thickBot="1">
      <c r="B52" s="87"/>
      <c r="C52" s="178" t="s">
        <v>37</v>
      </c>
      <c r="D52" s="179"/>
      <c r="E52" s="180"/>
      <c r="F52" s="87"/>
    </row>
    <row r="53" spans="3:6" ht="6.75" customHeight="1" thickBot="1" thickTop="1">
      <c r="C53" s="69"/>
      <c r="D53" s="69"/>
      <c r="E53" s="69"/>
      <c r="F53" s="69"/>
    </row>
    <row r="54" spans="2:6" ht="9.75" customHeight="1" thickBot="1" thickTop="1">
      <c r="B54" s="83"/>
      <c r="C54" s="76"/>
      <c r="D54" s="77"/>
      <c r="E54" s="78"/>
      <c r="F54" s="83"/>
    </row>
    <row r="55" spans="2:6" ht="17.25" thickBot="1" thickTop="1">
      <c r="B55" s="88"/>
      <c r="C55" s="89"/>
      <c r="D55" s="89"/>
      <c r="E55" s="89"/>
      <c r="F55" s="90"/>
    </row>
    <row r="56" spans="2:6" ht="9.75" customHeight="1" thickBot="1" thickTop="1">
      <c r="B56" s="87"/>
      <c r="F56" s="87"/>
    </row>
    <row r="57" ht="6.75" customHeight="1" thickBot="1" thickTop="1"/>
    <row r="58" spans="2:6" ht="16.5" thickTop="1">
      <c r="B58" s="67"/>
      <c r="F58" s="67"/>
    </row>
    <row r="59" spans="2:6" ht="15.75">
      <c r="B59" s="68"/>
      <c r="C59" s="172" t="s">
        <v>69</v>
      </c>
      <c r="D59" s="173"/>
      <c r="E59" s="174"/>
      <c r="F59" s="71"/>
    </row>
    <row r="60" spans="2:6" ht="15.75">
      <c r="B60" s="68"/>
      <c r="C60" s="175" t="s">
        <v>70</v>
      </c>
      <c r="D60" s="173"/>
      <c r="E60" s="174"/>
      <c r="F60" s="73"/>
    </row>
    <row r="61" spans="2:6" ht="16.5" thickBot="1">
      <c r="B61" s="63"/>
      <c r="F61" s="63"/>
    </row>
    <row r="62" spans="3:6" ht="6.75" customHeight="1" thickBot="1" thickTop="1">
      <c r="C62" s="69"/>
      <c r="D62" s="69"/>
      <c r="E62" s="69"/>
      <c r="F62" s="69"/>
    </row>
    <row r="63" spans="2:6" ht="9.75" customHeight="1" thickBot="1" thickTop="1">
      <c r="B63" s="67"/>
      <c r="C63" s="76"/>
      <c r="D63" s="77"/>
      <c r="E63" s="78"/>
      <c r="F63" s="67"/>
    </row>
    <row r="64" spans="2:6" ht="17.25" thickBot="1" thickTop="1">
      <c r="B64" s="79"/>
      <c r="C64" s="80"/>
      <c r="D64" s="80"/>
      <c r="E64" s="80"/>
      <c r="F64" s="81"/>
    </row>
    <row r="65" ht="16.5" thickTop="1"/>
    <row r="66" ht="16.5" thickBot="1"/>
    <row r="67" spans="2:6" ht="17.25" thickBot="1" thickTop="1">
      <c r="B67" s="60"/>
      <c r="C67" s="61"/>
      <c r="D67" s="61"/>
      <c r="E67" s="61"/>
      <c r="F67" s="62"/>
    </row>
    <row r="68" spans="2:6" ht="9.75" customHeight="1" thickBot="1" thickTop="1">
      <c r="B68" s="63"/>
      <c r="C68" s="64"/>
      <c r="D68" s="65"/>
      <c r="E68" s="66"/>
      <c r="F68" s="63"/>
    </row>
    <row r="69" ht="6.75" customHeight="1" thickBot="1" thickTop="1"/>
    <row r="70" spans="2:6" ht="16.5" thickTop="1">
      <c r="B70" s="83"/>
      <c r="F70" s="83"/>
    </row>
    <row r="71" spans="2:6" ht="15.75">
      <c r="B71" s="84"/>
      <c r="C71" s="172" t="s">
        <v>71</v>
      </c>
      <c r="D71" s="176"/>
      <c r="E71" s="177"/>
      <c r="F71" s="85"/>
    </row>
    <row r="72" spans="2:6" ht="15.75">
      <c r="B72" s="84"/>
      <c r="C72" s="175" t="s">
        <v>72</v>
      </c>
      <c r="D72" s="176"/>
      <c r="E72" s="177"/>
      <c r="F72" s="86"/>
    </row>
    <row r="73" spans="2:6" ht="16.5" thickBot="1">
      <c r="B73" s="87"/>
      <c r="C73" s="178" t="s">
        <v>37</v>
      </c>
      <c r="D73" s="179"/>
      <c r="E73" s="180"/>
      <c r="F73" s="87"/>
    </row>
    <row r="74" spans="3:6" ht="6.75" customHeight="1" thickBot="1" thickTop="1">
      <c r="C74" s="69"/>
      <c r="D74" s="69"/>
      <c r="E74" s="69"/>
      <c r="F74" s="69"/>
    </row>
    <row r="75" spans="2:6" ht="9.75" customHeight="1" thickBot="1" thickTop="1">
      <c r="B75" s="83"/>
      <c r="C75" s="76"/>
      <c r="D75" s="77"/>
      <c r="E75" s="78"/>
      <c r="F75" s="83"/>
    </row>
    <row r="76" spans="2:6" ht="17.25" thickBot="1" thickTop="1">
      <c r="B76" s="88"/>
      <c r="C76" s="89"/>
      <c r="D76" s="89"/>
      <c r="E76" s="89"/>
      <c r="F76" s="90"/>
    </row>
    <row r="77" spans="2:6" ht="9.75" customHeight="1" thickBot="1" thickTop="1">
      <c r="B77" s="87"/>
      <c r="F77" s="87"/>
    </row>
    <row r="78" ht="6.75" customHeight="1" thickBot="1" thickTop="1"/>
    <row r="79" spans="2:6" ht="16.5" thickTop="1">
      <c r="B79" s="83"/>
      <c r="F79" s="83"/>
    </row>
    <row r="80" spans="2:6" ht="15.75">
      <c r="B80" s="84"/>
      <c r="C80" s="172" t="s">
        <v>71</v>
      </c>
      <c r="D80" s="176"/>
      <c r="E80" s="177"/>
      <c r="F80" s="85"/>
    </row>
    <row r="81" spans="2:6" ht="15.75">
      <c r="B81" s="84"/>
      <c r="C81" s="175" t="s">
        <v>72</v>
      </c>
      <c r="D81" s="176"/>
      <c r="E81" s="177"/>
      <c r="F81" s="86"/>
    </row>
    <row r="82" spans="2:6" ht="16.5" thickBot="1">
      <c r="B82" s="87"/>
      <c r="C82" s="178" t="s">
        <v>37</v>
      </c>
      <c r="D82" s="179"/>
      <c r="E82" s="180"/>
      <c r="F82" s="87"/>
    </row>
    <row r="83" spans="3:6" ht="6.75" customHeight="1" thickBot="1" thickTop="1">
      <c r="C83" s="69"/>
      <c r="D83" s="69"/>
      <c r="E83" s="69"/>
      <c r="F83" s="69"/>
    </row>
    <row r="84" spans="2:6" ht="9.75" customHeight="1" thickBot="1" thickTop="1">
      <c r="B84" s="83"/>
      <c r="C84" s="76"/>
      <c r="D84" s="77"/>
      <c r="E84" s="78"/>
      <c r="F84" s="83"/>
    </row>
    <row r="85" spans="2:6" ht="17.25" thickBot="1" thickTop="1">
      <c r="B85" s="88"/>
      <c r="C85" s="89"/>
      <c r="D85" s="89"/>
      <c r="E85" s="89"/>
      <c r="F85" s="90"/>
    </row>
    <row r="86" spans="2:6" ht="9.75" customHeight="1" thickBot="1" thickTop="1">
      <c r="B86" s="87"/>
      <c r="F86" s="87"/>
    </row>
    <row r="87" ht="6.75" customHeight="1" thickBot="1" thickTop="1"/>
    <row r="88" spans="2:6" ht="16.5" thickTop="1">
      <c r="B88" s="83"/>
      <c r="F88" s="83"/>
    </row>
    <row r="89" spans="2:6" ht="15.75">
      <c r="B89" s="84"/>
      <c r="C89" s="172" t="s">
        <v>71</v>
      </c>
      <c r="D89" s="176"/>
      <c r="E89" s="177"/>
      <c r="F89" s="85"/>
    </row>
    <row r="90" spans="2:6" ht="15.75">
      <c r="B90" s="84"/>
      <c r="C90" s="175" t="s">
        <v>72</v>
      </c>
      <c r="D90" s="176"/>
      <c r="E90" s="177"/>
      <c r="F90" s="86"/>
    </row>
    <row r="91" spans="2:6" ht="16.5" thickBot="1">
      <c r="B91" s="87"/>
      <c r="C91" s="178" t="s">
        <v>37</v>
      </c>
      <c r="D91" s="179"/>
      <c r="E91" s="180"/>
      <c r="F91" s="87"/>
    </row>
    <row r="92" spans="3:6" ht="6.75" customHeight="1" thickBot="1" thickTop="1">
      <c r="C92" s="69"/>
      <c r="D92" s="69"/>
      <c r="E92" s="69"/>
      <c r="F92" s="69"/>
    </row>
    <row r="93" spans="2:6" ht="9.75" customHeight="1" thickBot="1" thickTop="1">
      <c r="B93" s="83"/>
      <c r="C93" s="76"/>
      <c r="D93" s="77"/>
      <c r="E93" s="78"/>
      <c r="F93" s="83"/>
    </row>
    <row r="94" spans="2:6" ht="17.25" thickBot="1" thickTop="1">
      <c r="B94" s="88"/>
      <c r="C94" s="89"/>
      <c r="D94" s="89"/>
      <c r="E94" s="89"/>
      <c r="F94" s="90"/>
    </row>
    <row r="95" spans="2:6" ht="9.75" customHeight="1" thickBot="1" thickTop="1">
      <c r="B95" s="87"/>
      <c r="F95" s="87"/>
    </row>
    <row r="96" ht="6.75" customHeight="1" thickBot="1" thickTop="1"/>
    <row r="97" spans="2:6" ht="16.5" thickTop="1">
      <c r="B97" s="67"/>
      <c r="F97" s="67"/>
    </row>
    <row r="98" spans="2:6" ht="15.75">
      <c r="B98" s="68"/>
      <c r="C98" s="172" t="s">
        <v>69</v>
      </c>
      <c r="D98" s="173"/>
      <c r="E98" s="174"/>
      <c r="F98" s="71"/>
    </row>
    <row r="99" spans="2:6" ht="15.75">
      <c r="B99" s="68"/>
      <c r="C99" s="175" t="s">
        <v>70</v>
      </c>
      <c r="D99" s="173"/>
      <c r="E99" s="174"/>
      <c r="F99" s="73"/>
    </row>
    <row r="100" spans="2:6" ht="16.5" thickBot="1">
      <c r="B100" s="63"/>
      <c r="F100" s="63"/>
    </row>
    <row r="101" spans="3:6" ht="6.75" customHeight="1" thickBot="1" thickTop="1">
      <c r="C101" s="69"/>
      <c r="D101" s="69"/>
      <c r="E101" s="69"/>
      <c r="F101" s="69"/>
    </row>
    <row r="102" spans="2:6" ht="9.75" customHeight="1" thickBot="1" thickTop="1">
      <c r="B102" s="67"/>
      <c r="C102" s="76"/>
      <c r="D102" s="77"/>
      <c r="E102" s="78"/>
      <c r="F102" s="67"/>
    </row>
    <row r="103" spans="2:6" ht="17.25" thickBot="1" thickTop="1">
      <c r="B103" s="79"/>
      <c r="C103" s="80"/>
      <c r="D103" s="80"/>
      <c r="E103" s="80"/>
      <c r="F103" s="81"/>
    </row>
    <row r="104" ht="16.5" thickTop="1"/>
  </sheetData>
  <sheetProtection/>
  <mergeCells count="72">
    <mergeCell ref="C8:E8"/>
    <mergeCell ref="C9:E9"/>
    <mergeCell ref="AA11:AE11"/>
    <mergeCell ref="AA8:AC8"/>
    <mergeCell ref="AA9:AC9"/>
    <mergeCell ref="AA10:AC10"/>
    <mergeCell ref="S10:U10"/>
    <mergeCell ref="K11:O11"/>
    <mergeCell ref="Q11:U11"/>
    <mergeCell ref="K10:M10"/>
    <mergeCell ref="AI8:AK8"/>
    <mergeCell ref="AI9:AK9"/>
    <mergeCell ref="AQ8:AS8"/>
    <mergeCell ref="AQ9:AS9"/>
    <mergeCell ref="AQ10:AS10"/>
    <mergeCell ref="AI10:AK10"/>
    <mergeCell ref="S8:U8"/>
    <mergeCell ref="S9:U9"/>
    <mergeCell ref="AA12:AC12"/>
    <mergeCell ref="AQ12:AS12"/>
    <mergeCell ref="AI12:AK12"/>
    <mergeCell ref="C20:E20"/>
    <mergeCell ref="K12:M12"/>
    <mergeCell ref="S12:U12"/>
    <mergeCell ref="AO11:AS11"/>
    <mergeCell ref="AG11:AM11"/>
    <mergeCell ref="C50:E50"/>
    <mergeCell ref="C51:E51"/>
    <mergeCell ref="C52:E52"/>
    <mergeCell ref="C59:E59"/>
    <mergeCell ref="C60:E60"/>
    <mergeCell ref="K8:M8"/>
    <mergeCell ref="K9:M9"/>
    <mergeCell ref="C21:E21"/>
    <mergeCell ref="C29:E29"/>
    <mergeCell ref="C30:E30"/>
    <mergeCell ref="BE11:BK11"/>
    <mergeCell ref="AY12:BA12"/>
    <mergeCell ref="BG12:BI12"/>
    <mergeCell ref="C41:E41"/>
    <mergeCell ref="C42:E42"/>
    <mergeCell ref="C43:E43"/>
    <mergeCell ref="AY9:BA9"/>
    <mergeCell ref="BO8:BQ8"/>
    <mergeCell ref="BO9:BQ9"/>
    <mergeCell ref="BO10:BQ10"/>
    <mergeCell ref="BO12:BQ12"/>
    <mergeCell ref="BM11:BS11"/>
    <mergeCell ref="BG9:BI9"/>
    <mergeCell ref="AY10:BA10"/>
    <mergeCell ref="BG10:BI10"/>
    <mergeCell ref="AY11:BC11"/>
    <mergeCell ref="C72:E72"/>
    <mergeCell ref="C71:E71"/>
    <mergeCell ref="BW8:BY8"/>
    <mergeCell ref="BW9:BY9"/>
    <mergeCell ref="BW10:BY10"/>
    <mergeCell ref="BU11:BY11"/>
    <mergeCell ref="BW12:BY12"/>
    <mergeCell ref="C22:E22"/>
    <mergeCell ref="AY8:BA8"/>
    <mergeCell ref="BG8:BI8"/>
    <mergeCell ref="C91:E91"/>
    <mergeCell ref="C98:E98"/>
    <mergeCell ref="C99:E99"/>
    <mergeCell ref="B2:F2"/>
    <mergeCell ref="C89:E89"/>
    <mergeCell ref="C90:E90"/>
    <mergeCell ref="C80:E80"/>
    <mergeCell ref="C82:E82"/>
    <mergeCell ref="C81:E81"/>
    <mergeCell ref="C73:E73"/>
  </mergeCells>
  <hyperlinks>
    <hyperlink ref="B2:F2" location="'Комбирасчет VELUX PREMIUM'!A1" display="Вернуться…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Oksana A. Nagoryanskaya</cp:lastModifiedBy>
  <cp:lastPrinted>2006-06-30T07:43:19Z</cp:lastPrinted>
  <dcterms:created xsi:type="dcterms:W3CDTF">2003-01-20T12:47:24Z</dcterms:created>
  <dcterms:modified xsi:type="dcterms:W3CDTF">2017-08-10T14:16:17Z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